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o365coloradoedu-my.sharepoint.com/personal/kast5049_colorado_edu/Documents/Academic Year 2025-26 (Year 2)/Fall 2025/Survey Research Design (INFO 4603)/Week15 (1st Dec - 5th Dec)/"/>
    </mc:Choice>
  </mc:AlternateContent>
  <xr:revisionPtr revIDLastSave="3610" documentId="11_EFBA9D6DEE72F49B6F27E8720885493779D5895D" xr6:coauthVersionLast="47" xr6:coauthVersionMax="47" xr10:uidLastSave="{A60C6C29-DCDD-434D-B6A3-0C0FDA5726FF}"/>
  <bookViews>
    <workbookView xWindow="0" yWindow="680" windowWidth="30240" windowHeight="17440" xr2:uid="{00000000-000D-0000-FFFF-FFFF00000000}"/>
  </bookViews>
  <sheets>
    <sheet name="Data Dictionary" sheetId="2" r:id="rId1"/>
    <sheet name="Data Analysis + Desc Stats" sheetId="5" r:id="rId2"/>
    <sheet name="Additional Desc Stats" sheetId="4" r:id="rId3"/>
    <sheet name="t-test for Unequal Variances" sheetId="7" r:id="rId4"/>
    <sheet name="Visuals" sheetId="9" r:id="rId5"/>
  </sheets>
  <definedNames>
    <definedName name="_xlchart.v1.0" hidden="1">Visuals!$L$19</definedName>
    <definedName name="_xlchart.v1.1" hidden="1">Visuals!$L$20:$L$25</definedName>
    <definedName name="_xlchart.v1.10" hidden="1">'Data Analysis + Desc Stats'!$J$1</definedName>
    <definedName name="_xlchart.v1.11" hidden="1">Visuals!$G$1</definedName>
    <definedName name="_xlchart.v1.12" hidden="1">Visuals!$G$1:$J$1</definedName>
    <definedName name="_xlchart.v1.13" hidden="1">Visuals!$G$2:$G$16</definedName>
    <definedName name="_xlchart.v1.14" hidden="1">Visuals!$H$1</definedName>
    <definedName name="_xlchart.v1.15" hidden="1">Visuals!$H$2:$H$16</definedName>
    <definedName name="_xlchart.v1.16" hidden="1">Visuals!$I$1</definedName>
    <definedName name="_xlchart.v1.17" hidden="1">Visuals!$I$2:$I$16</definedName>
    <definedName name="_xlchart.v1.18" hidden="1">Visuals!$J$1</definedName>
    <definedName name="_xlchart.v1.19" hidden="1">Visuals!$J$2:$J$16</definedName>
    <definedName name="_xlchart.v1.2" hidden="1">Visuals!$M$19</definedName>
    <definedName name="_xlchart.v1.20" hidden="1">Visuals!$G$19</definedName>
    <definedName name="_xlchart.v1.21" hidden="1">Visuals!$G$20:$G$27</definedName>
    <definedName name="_xlchart.v1.22" hidden="1">Visuals!$H$19</definedName>
    <definedName name="_xlchart.v1.23" hidden="1">Visuals!$H$20:$H$27</definedName>
    <definedName name="_xlchart.v1.24" hidden="1">Visuals!$I$19</definedName>
    <definedName name="_xlchart.v1.25" hidden="1">Visuals!$I$20:$I$27</definedName>
    <definedName name="_xlchart.v1.26" hidden="1">Visuals!$J$19</definedName>
    <definedName name="_xlchart.v1.27" hidden="1">Visuals!$J$20:$J$27</definedName>
    <definedName name="_xlchart.v1.28" hidden="1">Visuals!$K$19</definedName>
    <definedName name="_xlchart.v1.29" hidden="1">Visuals!$K$20:$K$27</definedName>
    <definedName name="_xlchart.v1.3" hidden="1">Visuals!$M$20:$M$25</definedName>
    <definedName name="_xlchart.v1.30" hidden="1">Visuals!$L$20:$L$25</definedName>
    <definedName name="_xlchart.v1.31" hidden="1">Visuals!$M$20:$M$25</definedName>
    <definedName name="_xlchart.v1.32" hidden="1">Visuals!$N$20:$N$25</definedName>
    <definedName name="_xlchart.v1.33" hidden="1">Visuals!$O$20:$O$25</definedName>
    <definedName name="_xlchart.v1.34" hidden="1">Visuals!$P$20:$P$25</definedName>
    <definedName name="_xlchart.v1.4" hidden="1">Visuals!$N$19</definedName>
    <definedName name="_xlchart.v1.5" hidden="1">Visuals!$N$20:$N$25</definedName>
    <definedName name="_xlchart.v1.6" hidden="1">Visuals!$O$19</definedName>
    <definedName name="_xlchart.v1.7" hidden="1">Visuals!$O$20:$O$25</definedName>
    <definedName name="_xlchart.v1.8" hidden="1">Visuals!$P$19</definedName>
    <definedName name="_xlchart.v1.9" hidden="1">Visuals!$P$20:$P$25</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7" l="1"/>
  <c r="N5" i="7"/>
  <c r="N4" i="7"/>
  <c r="P6" i="7"/>
  <c r="P5" i="7"/>
  <c r="P4" i="7"/>
  <c r="N3" i="7"/>
  <c r="P3" i="7"/>
  <c r="K6" i="7"/>
  <c r="K5" i="7"/>
  <c r="M6" i="7"/>
  <c r="M5" i="7"/>
  <c r="K4" i="7"/>
  <c r="M4" i="7"/>
  <c r="K3" i="7"/>
  <c r="M3" i="7"/>
  <c r="AI45" i="5"/>
  <c r="AJ45" i="5"/>
  <c r="AK45" i="5"/>
  <c r="AL45" i="5"/>
  <c r="AM45" i="5"/>
  <c r="BD45" i="5"/>
  <c r="BE45" i="5"/>
  <c r="BF45" i="5"/>
  <c r="BG45" i="5"/>
  <c r="BH45" i="5"/>
  <c r="E3" i="4"/>
  <c r="BK2" i="5"/>
  <c r="BK3" i="5"/>
  <c r="BK4" i="5"/>
  <c r="BK5" i="5"/>
  <c r="BK6" i="5"/>
  <c r="BK7" i="5"/>
  <c r="BK8" i="5"/>
  <c r="BK9" i="5"/>
  <c r="BK10" i="5"/>
  <c r="BK11" i="5"/>
  <c r="BJ12" i="5"/>
  <c r="BJ13" i="5"/>
  <c r="BJ14" i="5"/>
  <c r="BJ15" i="5"/>
  <c r="BJ16" i="5"/>
  <c r="BJ17" i="5"/>
  <c r="BJ18" i="5"/>
  <c r="BJ19" i="5"/>
  <c r="BJ20" i="5"/>
  <c r="BK21" i="5"/>
  <c r="BK22" i="5"/>
  <c r="BK23" i="5"/>
  <c r="BK24" i="5"/>
  <c r="BK25" i="5"/>
  <c r="BK26" i="5"/>
  <c r="BK27" i="5"/>
  <c r="BK28" i="5"/>
  <c r="BK29" i="5"/>
  <c r="BK30" i="5"/>
  <c r="BK31" i="5"/>
  <c r="BK32" i="5"/>
  <c r="BK33" i="5"/>
  <c r="BK34" i="5"/>
  <c r="BK35" i="5"/>
  <c r="BK36" i="5"/>
  <c r="BK12" i="5"/>
  <c r="BK13" i="5"/>
  <c r="BK14" i="5"/>
  <c r="BK15" i="5"/>
  <c r="BK16" i="5"/>
  <c r="BK17" i="5"/>
  <c r="BK18" i="5"/>
  <c r="BK19" i="5"/>
  <c r="BK20" i="5"/>
  <c r="E4" i="4"/>
  <c r="E6" i="4"/>
  <c r="J45" i="5"/>
  <c r="K45" i="5"/>
  <c r="L45" i="5"/>
  <c r="M45" i="5"/>
  <c r="B3" i="4"/>
  <c r="BJ2" i="5"/>
  <c r="BJ3" i="5"/>
  <c r="BJ4" i="5"/>
  <c r="BJ5" i="5"/>
  <c r="BJ6" i="5"/>
  <c r="BJ7" i="5"/>
  <c r="BJ8" i="5"/>
  <c r="BJ9" i="5"/>
  <c r="BJ10" i="5"/>
  <c r="BJ11" i="5"/>
  <c r="BI12" i="5"/>
  <c r="BI13" i="5"/>
  <c r="BI14" i="5"/>
  <c r="BI15" i="5"/>
  <c r="BI16" i="5"/>
  <c r="BI17" i="5"/>
  <c r="BI18" i="5"/>
  <c r="BI19" i="5"/>
  <c r="BI20" i="5"/>
  <c r="BJ21" i="5"/>
  <c r="BJ22" i="5"/>
  <c r="BJ23" i="5"/>
  <c r="BJ24" i="5"/>
  <c r="BJ25" i="5"/>
  <c r="BJ26" i="5"/>
  <c r="BJ27" i="5"/>
  <c r="BJ28" i="5"/>
  <c r="BJ29" i="5"/>
  <c r="BJ30" i="5"/>
  <c r="BJ31" i="5"/>
  <c r="BJ32" i="5"/>
  <c r="BJ33" i="5"/>
  <c r="BJ34" i="5"/>
  <c r="BJ35" i="5"/>
  <c r="BJ36" i="5"/>
  <c r="B4" i="4"/>
  <c r="B6" i="4"/>
  <c r="BK52" i="5"/>
  <c r="BK51" i="5"/>
  <c r="BK50" i="5"/>
  <c r="BK49" i="5"/>
  <c r="BK48" i="5"/>
  <c r="BK47" i="5"/>
  <c r="BK46" i="5"/>
  <c r="BK45" i="5"/>
  <c r="BK44" i="5"/>
  <c r="BK43" i="5"/>
  <c r="BK42" i="5"/>
  <c r="BK41" i="5"/>
  <c r="BK40" i="5"/>
  <c r="BJ52" i="5"/>
  <c r="BJ51" i="5"/>
  <c r="BJ50" i="5"/>
  <c r="BJ49" i="5"/>
  <c r="BJ48" i="5"/>
  <c r="BJ47" i="5"/>
  <c r="BJ46" i="5"/>
  <c r="BJ45" i="5"/>
  <c r="BJ44" i="5"/>
  <c r="BJ43" i="5"/>
  <c r="BJ42" i="5"/>
  <c r="BJ41" i="5"/>
  <c r="BJ40" i="5"/>
  <c r="BI2" i="5"/>
  <c r="F45" i="5"/>
  <c r="BI3" i="5"/>
  <c r="BI4" i="5"/>
  <c r="BI5" i="5"/>
  <c r="BI6" i="5"/>
  <c r="BI7" i="5"/>
  <c r="BI8" i="5"/>
  <c r="BI9" i="5"/>
  <c r="BI10" i="5"/>
  <c r="BI11" i="5"/>
  <c r="BI21" i="5"/>
  <c r="BI22" i="5"/>
  <c r="BI23" i="5"/>
  <c r="BI24" i="5"/>
  <c r="BI25" i="5"/>
  <c r="BI26" i="5"/>
  <c r="BI27" i="5"/>
  <c r="BI28" i="5"/>
  <c r="BI29" i="5"/>
  <c r="BI30" i="5"/>
  <c r="BI31" i="5"/>
  <c r="BI32" i="5"/>
  <c r="BI33" i="5"/>
  <c r="BI34" i="5"/>
  <c r="BI35" i="5"/>
  <c r="BI36" i="5"/>
  <c r="BI52" i="5"/>
  <c r="BI51" i="5"/>
  <c r="BI50" i="5"/>
  <c r="BI49" i="5"/>
  <c r="BI48" i="5"/>
  <c r="BI47" i="5"/>
  <c r="BI46" i="5"/>
  <c r="BI45" i="5"/>
  <c r="BI44" i="5"/>
  <c r="BI43" i="5"/>
  <c r="BI42" i="5"/>
  <c r="BI41" i="5"/>
  <c r="BI40" i="5"/>
  <c r="N52" i="5"/>
  <c r="O52" i="5"/>
  <c r="P52" i="5"/>
  <c r="Q52" i="5"/>
  <c r="R52" i="5"/>
  <c r="S52" i="5"/>
  <c r="T52" i="5"/>
  <c r="U52" i="5"/>
  <c r="X52" i="5"/>
  <c r="Y52" i="5"/>
  <c r="Z52" i="5"/>
  <c r="AA52" i="5"/>
  <c r="AB52" i="5"/>
  <c r="AC52" i="5"/>
  <c r="AD52" i="5"/>
  <c r="AE52" i="5"/>
  <c r="AF52" i="5"/>
  <c r="AG52" i="5"/>
  <c r="AH52" i="5"/>
  <c r="AI52" i="5"/>
  <c r="AJ52" i="5"/>
  <c r="AK52" i="5"/>
  <c r="AL52" i="5"/>
  <c r="AM52" i="5"/>
  <c r="AN52" i="5"/>
  <c r="AO52" i="5"/>
  <c r="AP52" i="5"/>
  <c r="AQ52" i="5"/>
  <c r="AR52" i="5"/>
  <c r="AS52" i="5"/>
  <c r="AT52" i="5"/>
  <c r="AU52" i="5"/>
  <c r="AV52" i="5"/>
  <c r="AW52" i="5"/>
  <c r="AX52" i="5"/>
  <c r="AY52" i="5"/>
  <c r="AZ52" i="5"/>
  <c r="BA52" i="5"/>
  <c r="BB52" i="5"/>
  <c r="BC52" i="5"/>
  <c r="BD52" i="5"/>
  <c r="BE52" i="5"/>
  <c r="BF52" i="5"/>
  <c r="BG52" i="5"/>
  <c r="BH52" i="5"/>
  <c r="F52" i="5"/>
  <c r="G52" i="5"/>
  <c r="H52" i="5"/>
  <c r="I52" i="5"/>
  <c r="J52" i="5"/>
  <c r="K52" i="5"/>
  <c r="L52" i="5"/>
  <c r="M52" i="5"/>
  <c r="BH51" i="5"/>
  <c r="J51" i="5"/>
  <c r="K51" i="5"/>
  <c r="L51" i="5"/>
  <c r="M51" i="5"/>
  <c r="N51" i="5"/>
  <c r="O51" i="5"/>
  <c r="P51" i="5"/>
  <c r="Q51" i="5"/>
  <c r="R51" i="5"/>
  <c r="S51" i="5"/>
  <c r="T51" i="5"/>
  <c r="U51" i="5"/>
  <c r="X51" i="5"/>
  <c r="Y51" i="5"/>
  <c r="Z51" i="5"/>
  <c r="AA51" i="5"/>
  <c r="AB51" i="5"/>
  <c r="AC51" i="5"/>
  <c r="AD51" i="5"/>
  <c r="AE51" i="5"/>
  <c r="AF51" i="5"/>
  <c r="AG51" i="5"/>
  <c r="AH51" i="5"/>
  <c r="AI51" i="5"/>
  <c r="AJ51" i="5"/>
  <c r="AK51" i="5"/>
  <c r="AL51" i="5"/>
  <c r="AM51" i="5"/>
  <c r="AN51" i="5"/>
  <c r="AO51" i="5"/>
  <c r="AP51" i="5"/>
  <c r="AQ51" i="5"/>
  <c r="AR51" i="5"/>
  <c r="AS51" i="5"/>
  <c r="AT51" i="5"/>
  <c r="AU51" i="5"/>
  <c r="AV51" i="5"/>
  <c r="AW51" i="5"/>
  <c r="AX51" i="5"/>
  <c r="AY51" i="5"/>
  <c r="AZ51" i="5"/>
  <c r="BA51" i="5"/>
  <c r="BB51" i="5"/>
  <c r="BC51" i="5"/>
  <c r="BD51" i="5"/>
  <c r="BE51" i="5"/>
  <c r="BF51" i="5"/>
  <c r="BG51" i="5"/>
  <c r="F51" i="5"/>
  <c r="G51" i="5"/>
  <c r="H51" i="5"/>
  <c r="I51" i="5"/>
  <c r="F50" i="5"/>
  <c r="G50" i="5"/>
  <c r="H50" i="5"/>
  <c r="I50" i="5"/>
  <c r="J50" i="5"/>
  <c r="K50" i="5"/>
  <c r="L50" i="5"/>
  <c r="M50" i="5"/>
  <c r="N50" i="5"/>
  <c r="O50" i="5"/>
  <c r="P50" i="5"/>
  <c r="Q50" i="5"/>
  <c r="R50" i="5"/>
  <c r="S50" i="5"/>
  <c r="T50" i="5"/>
  <c r="U50" i="5"/>
  <c r="X50" i="5"/>
  <c r="Y50" i="5"/>
  <c r="Z50" i="5"/>
  <c r="AA50" i="5"/>
  <c r="AB50" i="5"/>
  <c r="AC50" i="5"/>
  <c r="AD50" i="5"/>
  <c r="AE50" i="5"/>
  <c r="AF50" i="5"/>
  <c r="AG50" i="5"/>
  <c r="AH50" i="5"/>
  <c r="AI50" i="5"/>
  <c r="AJ50" i="5"/>
  <c r="AK50" i="5"/>
  <c r="AL50" i="5"/>
  <c r="AM50" i="5"/>
  <c r="AN50" i="5"/>
  <c r="AO50" i="5"/>
  <c r="AP50" i="5"/>
  <c r="AQ50" i="5"/>
  <c r="AR50" i="5"/>
  <c r="AS50" i="5"/>
  <c r="AT50" i="5"/>
  <c r="AU50" i="5"/>
  <c r="AV50" i="5"/>
  <c r="AW50" i="5"/>
  <c r="AX50" i="5"/>
  <c r="AY50" i="5"/>
  <c r="AZ50" i="5"/>
  <c r="BA50" i="5"/>
  <c r="BB50" i="5"/>
  <c r="BC50" i="5"/>
  <c r="BD50" i="5"/>
  <c r="BE50" i="5"/>
  <c r="BF50" i="5"/>
  <c r="BG50" i="5"/>
  <c r="BH50" i="5"/>
  <c r="O49" i="5"/>
  <c r="P49" i="5"/>
  <c r="Q49" i="5"/>
  <c r="R49" i="5"/>
  <c r="S49" i="5"/>
  <c r="T49" i="5"/>
  <c r="U49" i="5"/>
  <c r="X49" i="5"/>
  <c r="Y49" i="5"/>
  <c r="Z49" i="5"/>
  <c r="AA49" i="5"/>
  <c r="AB49" i="5"/>
  <c r="AC49" i="5"/>
  <c r="AD49" i="5"/>
  <c r="AE49" i="5"/>
  <c r="AF49" i="5"/>
  <c r="AG49" i="5"/>
  <c r="AH49" i="5"/>
  <c r="AI49" i="5"/>
  <c r="AJ49" i="5"/>
  <c r="AK49" i="5"/>
  <c r="AL49" i="5"/>
  <c r="AM49" i="5"/>
  <c r="AN49" i="5"/>
  <c r="AO49" i="5"/>
  <c r="AP49" i="5"/>
  <c r="AQ49" i="5"/>
  <c r="AR49" i="5"/>
  <c r="AS49" i="5"/>
  <c r="AT49" i="5"/>
  <c r="AU49" i="5"/>
  <c r="AV49" i="5"/>
  <c r="AW49" i="5"/>
  <c r="AX49" i="5"/>
  <c r="AY49" i="5"/>
  <c r="AZ49" i="5"/>
  <c r="BA49" i="5"/>
  <c r="BB49" i="5"/>
  <c r="BC49" i="5"/>
  <c r="BD49" i="5"/>
  <c r="BE49" i="5"/>
  <c r="BF49" i="5"/>
  <c r="BG49" i="5"/>
  <c r="BH49" i="5"/>
  <c r="F49" i="5"/>
  <c r="G49" i="5"/>
  <c r="H49" i="5"/>
  <c r="I49" i="5"/>
  <c r="J49" i="5"/>
  <c r="K49" i="5"/>
  <c r="L49" i="5"/>
  <c r="M49" i="5"/>
  <c r="N49" i="5"/>
  <c r="I48" i="5"/>
  <c r="J48" i="5"/>
  <c r="K48" i="5"/>
  <c r="L48" i="5"/>
  <c r="M48" i="5"/>
  <c r="N48" i="5"/>
  <c r="O48" i="5"/>
  <c r="P48" i="5"/>
  <c r="Q48" i="5"/>
  <c r="R48" i="5"/>
  <c r="S48" i="5"/>
  <c r="T48" i="5"/>
  <c r="U48" i="5"/>
  <c r="X48" i="5"/>
  <c r="Y48" i="5"/>
  <c r="Z48" i="5"/>
  <c r="AA48" i="5"/>
  <c r="AB48" i="5"/>
  <c r="AC48" i="5"/>
  <c r="AD48" i="5"/>
  <c r="AE48" i="5"/>
  <c r="AF48" i="5"/>
  <c r="AG48" i="5"/>
  <c r="AH48" i="5"/>
  <c r="AI48" i="5"/>
  <c r="AJ48" i="5"/>
  <c r="AK48" i="5"/>
  <c r="AL48" i="5"/>
  <c r="AM48" i="5"/>
  <c r="AN48" i="5"/>
  <c r="AO48" i="5"/>
  <c r="AP48" i="5"/>
  <c r="AQ48" i="5"/>
  <c r="AR48" i="5"/>
  <c r="AS48" i="5"/>
  <c r="AT48" i="5"/>
  <c r="AU48" i="5"/>
  <c r="AV48" i="5"/>
  <c r="AW48" i="5"/>
  <c r="AX48" i="5"/>
  <c r="AY48" i="5"/>
  <c r="AZ48" i="5"/>
  <c r="BA48" i="5"/>
  <c r="BB48" i="5"/>
  <c r="BC48" i="5"/>
  <c r="BD48" i="5"/>
  <c r="BE48" i="5"/>
  <c r="BF48" i="5"/>
  <c r="BG48" i="5"/>
  <c r="BH48" i="5"/>
  <c r="F48" i="5"/>
  <c r="G48" i="5"/>
  <c r="H48" i="5"/>
  <c r="AP47" i="5"/>
  <c r="AQ47" i="5"/>
  <c r="AR47" i="5"/>
  <c r="AS47" i="5"/>
  <c r="AT47" i="5"/>
  <c r="AU47" i="5"/>
  <c r="AV47" i="5"/>
  <c r="AW47" i="5"/>
  <c r="AX47" i="5"/>
  <c r="AY47" i="5"/>
  <c r="AZ47" i="5"/>
  <c r="BA47" i="5"/>
  <c r="BB47" i="5"/>
  <c r="BC47" i="5"/>
  <c r="BD47" i="5"/>
  <c r="BE47" i="5"/>
  <c r="BF47" i="5"/>
  <c r="BG47" i="5"/>
  <c r="BH47" i="5"/>
  <c r="AF47" i="5"/>
  <c r="AG47" i="5"/>
  <c r="AH47" i="5"/>
  <c r="AI47" i="5"/>
  <c r="AJ47" i="5"/>
  <c r="AK47" i="5"/>
  <c r="AL47" i="5"/>
  <c r="AM47" i="5"/>
  <c r="AN47" i="5"/>
  <c r="AO47" i="5"/>
  <c r="X47" i="5"/>
  <c r="Y47" i="5"/>
  <c r="Z47" i="5"/>
  <c r="AA47" i="5"/>
  <c r="AB47" i="5"/>
  <c r="AC47" i="5"/>
  <c r="AD47" i="5"/>
  <c r="AE47" i="5"/>
  <c r="N47" i="5"/>
  <c r="O47" i="5"/>
  <c r="P47" i="5"/>
  <c r="Q47" i="5"/>
  <c r="R47" i="5"/>
  <c r="S47" i="5"/>
  <c r="T47" i="5"/>
  <c r="U47" i="5"/>
  <c r="F47" i="5"/>
  <c r="G47" i="5"/>
  <c r="H47" i="5"/>
  <c r="I47" i="5"/>
  <c r="J47" i="5"/>
  <c r="K47" i="5"/>
  <c r="L47" i="5"/>
  <c r="M47" i="5"/>
  <c r="AZ46" i="5"/>
  <c r="BA46" i="5"/>
  <c r="BB46" i="5"/>
  <c r="BC46" i="5"/>
  <c r="BD46" i="5"/>
  <c r="BE46" i="5"/>
  <c r="BF46" i="5"/>
  <c r="BG46" i="5"/>
  <c r="BH46" i="5"/>
  <c r="AT46" i="5"/>
  <c r="AU46" i="5"/>
  <c r="AV46" i="5"/>
  <c r="AW46" i="5"/>
  <c r="AX46" i="5"/>
  <c r="AY46" i="5"/>
  <c r="AI46" i="5"/>
  <c r="AJ46" i="5"/>
  <c r="AK46" i="5"/>
  <c r="AL46" i="5"/>
  <c r="AM46" i="5"/>
  <c r="AN46" i="5"/>
  <c r="AO46" i="5"/>
  <c r="AP46" i="5"/>
  <c r="AQ46" i="5"/>
  <c r="AR46" i="5"/>
  <c r="AS46" i="5"/>
  <c r="AA46" i="5"/>
  <c r="AB46" i="5"/>
  <c r="AC46" i="5"/>
  <c r="AD46" i="5"/>
  <c r="AE46" i="5"/>
  <c r="AF46" i="5"/>
  <c r="AG46" i="5"/>
  <c r="AH46" i="5"/>
  <c r="T46" i="5"/>
  <c r="U46" i="5"/>
  <c r="X46" i="5"/>
  <c r="Y46" i="5"/>
  <c r="Z46" i="5"/>
  <c r="I46" i="5"/>
  <c r="J46" i="5"/>
  <c r="K46" i="5"/>
  <c r="L46" i="5"/>
  <c r="M46" i="5"/>
  <c r="N46" i="5"/>
  <c r="O46" i="5"/>
  <c r="P46" i="5"/>
  <c r="Q46" i="5"/>
  <c r="R46" i="5"/>
  <c r="S46" i="5"/>
  <c r="F46" i="5"/>
  <c r="G46" i="5"/>
  <c r="H46" i="5"/>
  <c r="BA45" i="5"/>
  <c r="BB45" i="5"/>
  <c r="BC45" i="5"/>
  <c r="AU45" i="5"/>
  <c r="AV45" i="5"/>
  <c r="AW45" i="5"/>
  <c r="AX45" i="5"/>
  <c r="AY45" i="5"/>
  <c r="AZ45" i="5"/>
  <c r="AN45" i="5"/>
  <c r="AO45" i="5"/>
  <c r="AP45" i="5"/>
  <c r="AQ45" i="5"/>
  <c r="AR45" i="5"/>
  <c r="AS45" i="5"/>
  <c r="AT45" i="5"/>
  <c r="AF45" i="5"/>
  <c r="AG45" i="5"/>
  <c r="AH45" i="5"/>
  <c r="AC45" i="5"/>
  <c r="AD45" i="5"/>
  <c r="AE45" i="5"/>
  <c r="X45" i="5"/>
  <c r="Y45" i="5"/>
  <c r="Z45" i="5"/>
  <c r="AA45" i="5"/>
  <c r="AB45" i="5"/>
  <c r="N45" i="5"/>
  <c r="O45" i="5"/>
  <c r="P45" i="5"/>
  <c r="Q45" i="5"/>
  <c r="R45" i="5"/>
  <c r="S45" i="5"/>
  <c r="T45" i="5"/>
  <c r="U45" i="5"/>
  <c r="G45" i="5"/>
  <c r="H45" i="5"/>
  <c r="I45" i="5"/>
  <c r="BF43" i="5"/>
  <c r="BG43" i="5"/>
  <c r="BH43" i="5"/>
  <c r="BA43" i="5"/>
  <c r="BB43" i="5"/>
  <c r="BC43" i="5"/>
  <c r="BD43" i="5"/>
  <c r="BE43" i="5"/>
  <c r="X43" i="5"/>
  <c r="Y43" i="5"/>
  <c r="Z43" i="5"/>
  <c r="AA43" i="5"/>
  <c r="AB43" i="5"/>
  <c r="AC43" i="5"/>
  <c r="AD43" i="5"/>
  <c r="AE43" i="5"/>
  <c r="AF43" i="5"/>
  <c r="AG43" i="5"/>
  <c r="AH43" i="5"/>
  <c r="AI43" i="5"/>
  <c r="AJ43" i="5"/>
  <c r="AK43" i="5"/>
  <c r="AL43" i="5"/>
  <c r="AM43" i="5"/>
  <c r="AN43" i="5"/>
  <c r="AO43" i="5"/>
  <c r="AP43" i="5"/>
  <c r="AQ43" i="5"/>
  <c r="AR43" i="5"/>
  <c r="AS43" i="5"/>
  <c r="AT43" i="5"/>
  <c r="AU43" i="5"/>
  <c r="AV43" i="5"/>
  <c r="AW43" i="5"/>
  <c r="AX43" i="5"/>
  <c r="AY43" i="5"/>
  <c r="AZ43" i="5"/>
  <c r="L43" i="5"/>
  <c r="M43" i="5"/>
  <c r="N43" i="5"/>
  <c r="O43" i="5"/>
  <c r="P43" i="5"/>
  <c r="Q43" i="5"/>
  <c r="R43" i="5"/>
  <c r="S43" i="5"/>
  <c r="T43" i="5"/>
  <c r="U43" i="5"/>
  <c r="F43" i="5"/>
  <c r="G43" i="5"/>
  <c r="H43" i="5"/>
  <c r="I43" i="5"/>
  <c r="J43" i="5"/>
  <c r="K43" i="5"/>
  <c r="BE42" i="5"/>
  <c r="BF42" i="5"/>
  <c r="BG42" i="5"/>
  <c r="BH42" i="5"/>
  <c r="AD42" i="5"/>
  <c r="AE42" i="5"/>
  <c r="AF42" i="5"/>
  <c r="AG42" i="5"/>
  <c r="AH42" i="5"/>
  <c r="AI42" i="5"/>
  <c r="AJ42" i="5"/>
  <c r="AK42" i="5"/>
  <c r="AL42" i="5"/>
  <c r="AM42" i="5"/>
  <c r="AN42" i="5"/>
  <c r="AO42" i="5"/>
  <c r="AP42" i="5"/>
  <c r="AQ42" i="5"/>
  <c r="AR42" i="5"/>
  <c r="AS42" i="5"/>
  <c r="AT42" i="5"/>
  <c r="AU42" i="5"/>
  <c r="AV42" i="5"/>
  <c r="AW42" i="5"/>
  <c r="AX42" i="5"/>
  <c r="AY42" i="5"/>
  <c r="AZ42" i="5"/>
  <c r="BA42" i="5"/>
  <c r="BB42" i="5"/>
  <c r="BC42" i="5"/>
  <c r="BD42" i="5"/>
  <c r="T42" i="5"/>
  <c r="U42" i="5"/>
  <c r="X42" i="5"/>
  <c r="Y42" i="5"/>
  <c r="Z42" i="5"/>
  <c r="AA42" i="5"/>
  <c r="AB42" i="5"/>
  <c r="AC42" i="5"/>
  <c r="I42" i="5"/>
  <c r="J42" i="5"/>
  <c r="K42" i="5"/>
  <c r="L42" i="5"/>
  <c r="M42" i="5"/>
  <c r="N42" i="5"/>
  <c r="O42" i="5"/>
  <c r="P42" i="5"/>
  <c r="Q42" i="5"/>
  <c r="R42" i="5"/>
  <c r="S42" i="5"/>
  <c r="F42" i="5"/>
  <c r="G42" i="5"/>
  <c r="H42" i="5"/>
  <c r="F41" i="5"/>
  <c r="BE41" i="5"/>
  <c r="BF41" i="5"/>
  <c r="BG41" i="5"/>
  <c r="BH41" i="5"/>
  <c r="AU41" i="5"/>
  <c r="AV41" i="5"/>
  <c r="AW41" i="5"/>
  <c r="AX41" i="5"/>
  <c r="AY41" i="5"/>
  <c r="AZ41" i="5"/>
  <c r="BA41" i="5"/>
  <c r="BB41" i="5"/>
  <c r="BC41" i="5"/>
  <c r="BD41" i="5"/>
  <c r="AO41" i="5"/>
  <c r="AP41" i="5"/>
  <c r="AQ41" i="5"/>
  <c r="AR41" i="5"/>
  <c r="AS41" i="5"/>
  <c r="AT41" i="5"/>
  <c r="AG41" i="5"/>
  <c r="AH41" i="5"/>
  <c r="AI41" i="5"/>
  <c r="AJ41" i="5"/>
  <c r="AK41" i="5"/>
  <c r="AL41" i="5"/>
  <c r="AM41" i="5"/>
  <c r="AN41" i="5"/>
  <c r="AA41" i="5"/>
  <c r="AB41" i="5"/>
  <c r="AC41" i="5"/>
  <c r="AD41" i="5"/>
  <c r="AE41" i="5"/>
  <c r="AF41" i="5"/>
  <c r="S41" i="5"/>
  <c r="T41" i="5"/>
  <c r="U41" i="5"/>
  <c r="X41" i="5"/>
  <c r="Y41" i="5"/>
  <c r="Z41" i="5"/>
  <c r="H41" i="5"/>
  <c r="I41" i="5"/>
  <c r="J41" i="5"/>
  <c r="K41" i="5"/>
  <c r="L41" i="5"/>
  <c r="M41" i="5"/>
  <c r="N41" i="5"/>
  <c r="O41" i="5"/>
  <c r="P41" i="5"/>
  <c r="Q41" i="5"/>
  <c r="R41" i="5"/>
  <c r="G41" i="5"/>
  <c r="BD44" i="5"/>
  <c r="BE44" i="5"/>
  <c r="BF44" i="5"/>
  <c r="BG44" i="5"/>
  <c r="BH44" i="5"/>
  <c r="U44" i="5"/>
  <c r="X44" i="5"/>
  <c r="Y44" i="5"/>
  <c r="Z44" i="5"/>
  <c r="AA44" i="5"/>
  <c r="AB44" i="5"/>
  <c r="AC44" i="5"/>
  <c r="AD44" i="5"/>
  <c r="AE44" i="5"/>
  <c r="AF44" i="5"/>
  <c r="AG44" i="5"/>
  <c r="AH44" i="5"/>
  <c r="AI44" i="5"/>
  <c r="AJ44" i="5"/>
  <c r="AK44" i="5"/>
  <c r="AL44" i="5"/>
  <c r="AM44" i="5"/>
  <c r="AN44" i="5"/>
  <c r="AO44" i="5"/>
  <c r="AP44" i="5"/>
  <c r="AQ44" i="5"/>
  <c r="AR44" i="5"/>
  <c r="AS44" i="5"/>
  <c r="AT44" i="5"/>
  <c r="AU44" i="5"/>
  <c r="AV44" i="5"/>
  <c r="AW44" i="5"/>
  <c r="AX44" i="5"/>
  <c r="AY44" i="5"/>
  <c r="AZ44" i="5"/>
  <c r="BA44" i="5"/>
  <c r="BB44" i="5"/>
  <c r="BC44" i="5"/>
  <c r="M44" i="5"/>
  <c r="N44" i="5"/>
  <c r="O44" i="5"/>
  <c r="P44" i="5"/>
  <c r="Q44" i="5"/>
  <c r="R44" i="5"/>
  <c r="S44" i="5"/>
  <c r="T44" i="5"/>
  <c r="F44" i="5"/>
  <c r="G44" i="5"/>
  <c r="H44" i="5"/>
  <c r="I44" i="5"/>
  <c r="J44" i="5"/>
  <c r="K44" i="5"/>
  <c r="L44" i="5"/>
  <c r="BC40" i="5"/>
  <c r="BD40" i="5"/>
  <c r="BE40" i="5"/>
  <c r="BF40" i="5"/>
  <c r="BG40" i="5"/>
  <c r="BH40" i="5"/>
  <c r="AV40" i="5"/>
  <c r="AW40" i="5"/>
  <c r="AX40" i="5"/>
  <c r="AY40" i="5"/>
  <c r="AZ40" i="5"/>
  <c r="BA40" i="5"/>
  <c r="BB40" i="5"/>
  <c r="AO40" i="5"/>
  <c r="AP40" i="5"/>
  <c r="AQ40" i="5"/>
  <c r="AR40" i="5"/>
  <c r="AS40" i="5"/>
  <c r="AT40" i="5"/>
  <c r="AU40" i="5"/>
  <c r="U40" i="5"/>
  <c r="X40" i="5"/>
  <c r="Y40" i="5"/>
  <c r="Z40" i="5"/>
  <c r="AA40" i="5"/>
  <c r="AB40" i="5"/>
  <c r="AC40" i="5"/>
  <c r="AD40" i="5"/>
  <c r="AE40" i="5"/>
  <c r="AF40" i="5"/>
  <c r="AG40" i="5"/>
  <c r="AH40" i="5"/>
  <c r="AI40" i="5"/>
  <c r="AJ40" i="5"/>
  <c r="AK40" i="5"/>
  <c r="AL40" i="5"/>
  <c r="AM40" i="5"/>
  <c r="AN40" i="5"/>
  <c r="L40" i="5"/>
  <c r="M40" i="5"/>
  <c r="N40" i="5"/>
  <c r="O40" i="5"/>
  <c r="P40" i="5"/>
  <c r="Q40" i="5"/>
  <c r="R40" i="5"/>
  <c r="S40" i="5"/>
  <c r="T40" i="5"/>
  <c r="F40" i="5"/>
  <c r="G40" i="5"/>
  <c r="H40" i="5"/>
  <c r="I40" i="5"/>
  <c r="J40" i="5"/>
  <c r="K40" i="5"/>
</calcChain>
</file>

<file path=xl/sharedStrings.xml><?xml version="1.0" encoding="utf-8"?>
<sst xmlns="http://schemas.openxmlformats.org/spreadsheetml/2006/main" count="2445" uniqueCount="278">
  <si>
    <t>responseId</t>
  </si>
  <si>
    <t>branchingQuestion</t>
  </si>
  <si>
    <t>jsPositionSeeking</t>
  </si>
  <si>
    <t>jsPositionSearch</t>
  </si>
  <si>
    <t>jsPlatforms</t>
  </si>
  <si>
    <t>jsUseOfAI_Q1</t>
  </si>
  <si>
    <t>jsUseOfAI_Q2</t>
  </si>
  <si>
    <t>jsUseOfAI_Q3</t>
  </si>
  <si>
    <t>jsUseOfAI_Q4</t>
  </si>
  <si>
    <t>jsAIBias_Q1</t>
  </si>
  <si>
    <t>jsAIBias_Q2</t>
  </si>
  <si>
    <t>jsAIBias_Q3</t>
  </si>
  <si>
    <t>jsAIBias_Q4</t>
  </si>
  <si>
    <t>jsAIConfidence_Q1</t>
  </si>
  <si>
    <t>jsAIConfidence_Q2</t>
  </si>
  <si>
    <t>jsAIConfidence_Q3</t>
  </si>
  <si>
    <t>jsAIConfidence_Q4</t>
  </si>
  <si>
    <t>jsAIOutcomes_Q1</t>
  </si>
  <si>
    <t>jsAIOutcomes_Q2</t>
  </si>
  <si>
    <t>jsAIOutcomes_Q3</t>
  </si>
  <si>
    <t>jsAIOutcomes_Q4</t>
  </si>
  <si>
    <t>companySize</t>
  </si>
  <si>
    <t>companyAIGroup</t>
  </si>
  <si>
    <t>compUseAI_Q1</t>
  </si>
  <si>
    <t>compUseAI_Q2</t>
  </si>
  <si>
    <t>compUseAI_Q3</t>
  </si>
  <si>
    <t>compUseAI_Q4</t>
  </si>
  <si>
    <t>compUseAI_Q5</t>
  </si>
  <si>
    <t>compCandidateAcq_Q1</t>
  </si>
  <si>
    <t>compCandidateAcq_Q2</t>
  </si>
  <si>
    <t>compCandidateQual_Q1</t>
  </si>
  <si>
    <t>compCandidateQual_Q2</t>
  </si>
  <si>
    <t>compCandidateQual_Q3</t>
  </si>
  <si>
    <t>compCandidateQual_Q4</t>
  </si>
  <si>
    <t>compAIBias_Q1</t>
  </si>
  <si>
    <t>compAIBias_Q2</t>
  </si>
  <si>
    <t>compAIBias_Q3</t>
  </si>
  <si>
    <t>compAIBias_Q4</t>
  </si>
  <si>
    <t>compAIBias_Q5</t>
  </si>
  <si>
    <t>compUseAI_Q6</t>
  </si>
  <si>
    <t>compUseAI_Q7</t>
  </si>
  <si>
    <t>compUseAI_Q8</t>
  </si>
  <si>
    <t>compUseAI_Q9</t>
  </si>
  <si>
    <t>compUseAI_Q10</t>
  </si>
  <si>
    <t>compCandidateAcq_Q3</t>
  </si>
  <si>
    <t>compCandidateAcq_Q4</t>
  </si>
  <si>
    <t>compCandidateAcq_Q5</t>
  </si>
  <si>
    <t>compCandidateAcq_Q6</t>
  </si>
  <si>
    <t>compCandidateAcq_Q7</t>
  </si>
  <si>
    <t>compCandidateAcq_Q8</t>
  </si>
  <si>
    <t>compCandidateQual_Q5</t>
  </si>
  <si>
    <t>compCandidateQual_Q6</t>
  </si>
  <si>
    <t>compCandidateQual_Q7</t>
  </si>
  <si>
    <t>compCandidateQual_Q8</t>
  </si>
  <si>
    <t>compCandidateQual_Q9</t>
  </si>
  <si>
    <t>compAIBias_Q6</t>
  </si>
  <si>
    <t>compAIBias_Q7</t>
  </si>
  <si>
    <t>compAIBias_Q8</t>
  </si>
  <si>
    <t>compAIBias_Q9</t>
  </si>
  <si>
    <t>compAIBias_Q10</t>
  </si>
  <si>
    <t>totalScoresBias</t>
  </si>
  <si>
    <t>jsTotalScoresBias</t>
  </si>
  <si>
    <t>compTotalScoresBias</t>
  </si>
  <si>
    <t>R_7mOwfFXS2lNmg8x</t>
  </si>
  <si>
    <t>Part of a Recruiting/Staffing Company</t>
  </si>
  <si>
    <t/>
  </si>
  <si>
    <t>SaaS</t>
  </si>
  <si>
    <t>Currently Using AI</t>
  </si>
  <si>
    <t>R_3echW9vKaQEgwp3</t>
  </si>
  <si>
    <t>R_5nw8VMhAHZ4JSVh</t>
  </si>
  <si>
    <t>Startup, Recruiters, ATS</t>
  </si>
  <si>
    <t>R_1cGFkl9WqknHQrv</t>
  </si>
  <si>
    <t>Startup</t>
  </si>
  <si>
    <t>R_7QVJaaDqwB76Wr0</t>
  </si>
  <si>
    <t>Other</t>
  </si>
  <si>
    <t>Considering Using AI</t>
  </si>
  <si>
    <t>R_606s4jIejTSc4c9</t>
  </si>
  <si>
    <t>Large Enterprise</t>
  </si>
  <si>
    <t>R_3IbXGolsBnZHyPL</t>
  </si>
  <si>
    <t>R_2mw8nY1OSFGFW0E</t>
  </si>
  <si>
    <t>R_1ok8Oiy7anPZ7OE</t>
  </si>
  <si>
    <t>R_625PjHZ11KUqE4t</t>
  </si>
  <si>
    <t>R_5g2una4suHLbynU</t>
  </si>
  <si>
    <t>Job Seeker</t>
  </si>
  <si>
    <t>Internship</t>
  </si>
  <si>
    <t>Less than 1 month</t>
  </si>
  <si>
    <t>Indeed</t>
  </si>
  <si>
    <t>R_3UXIShjt7hgn479</t>
  </si>
  <si>
    <t>More than 6 months</t>
  </si>
  <si>
    <t>Indeed, Handshake</t>
  </si>
  <si>
    <t>R_2TTNvtO8RIoB8uz</t>
  </si>
  <si>
    <t>Full-time</t>
  </si>
  <si>
    <t>R_3kI0b0y3crfCV3j</t>
  </si>
  <si>
    <t>Part-time</t>
  </si>
  <si>
    <t>1–3 months</t>
  </si>
  <si>
    <t>LinkedIn, Indeed</t>
  </si>
  <si>
    <t>R_5R49OBIqgd2VZbM</t>
  </si>
  <si>
    <t>LinkedIn, Handshake</t>
  </si>
  <si>
    <t>R_6wStoSk72Dlc1Hj</t>
  </si>
  <si>
    <t>R_6phJIu0HpsWAK0p</t>
  </si>
  <si>
    <t>Not Looking for a Job</t>
  </si>
  <si>
    <t>R_34wK2iWOhHh3IQA</t>
  </si>
  <si>
    <t>R_35u9v0rDHzNRGRQ</t>
  </si>
  <si>
    <t>R_2KJAwHHd6QRO6Gi</t>
  </si>
  <si>
    <t>R_1qdsmDQGdPpBT4M</t>
  </si>
  <si>
    <t>R_1uD1kNTVxcTHg86</t>
  </si>
  <si>
    <t>R_5EsAGuhZlKGoEuB</t>
  </si>
  <si>
    <t>Don't Know</t>
  </si>
  <si>
    <t>LinkedIn, Other</t>
  </si>
  <si>
    <t>R_6tgOJKNdmgurnd4</t>
  </si>
  <si>
    <t>R_7wRkfZ5XhOeVTjt</t>
  </si>
  <si>
    <t>Indeed, Other</t>
  </si>
  <si>
    <t>R_1HqLOvL0KFRfUS7</t>
  </si>
  <si>
    <t>LinkedIn, Indeed, Handshake</t>
  </si>
  <si>
    <t>R_6Ffj7HIzx5TMMMx</t>
  </si>
  <si>
    <t>Not Using AI</t>
  </si>
  <si>
    <t>R_3oFO5fCSxV2ICf9</t>
  </si>
  <si>
    <t>R_8HIbtu0plGLmEsZ</t>
  </si>
  <si>
    <t>R_3fkI4v3IiVSPXDb</t>
  </si>
  <si>
    <t>R_3dKehC7NjX1Q6Ij</t>
  </si>
  <si>
    <t>R_1pySVVHvRN3nb1f</t>
  </si>
  <si>
    <t>LinkedIn</t>
  </si>
  <si>
    <t>R_7CCPusEb6ySQEXA</t>
  </si>
  <si>
    <t>R_3FkBIY2wLiXkram</t>
  </si>
  <si>
    <t>R_94r49TzWnq9nqj3</t>
  </si>
  <si>
    <t>Recruiters</t>
  </si>
  <si>
    <t>Type of Descriptive Statistic</t>
  </si>
  <si>
    <t>Mean</t>
  </si>
  <si>
    <t>n/a</t>
  </si>
  <si>
    <t>Standard Error</t>
  </si>
  <si>
    <t>Median</t>
  </si>
  <si>
    <t>Mode</t>
  </si>
  <si>
    <t>Standard Deviation</t>
  </si>
  <si>
    <t>Sample Variance</t>
  </si>
  <si>
    <t>Kurtosis</t>
  </si>
  <si>
    <t>Skewness</t>
  </si>
  <si>
    <t>Range</t>
  </si>
  <si>
    <t>Minimum</t>
  </si>
  <si>
    <t>Maximum</t>
  </si>
  <si>
    <t>Sum</t>
  </si>
  <si>
    <t>Count</t>
  </si>
  <si>
    <t>Cronbach's Alpha for Job Seeker Bias Questions</t>
  </si>
  <si>
    <t>CronBach's Alpha for Company Bias Questions</t>
  </si>
  <si>
    <t>No of Items (k)</t>
  </si>
  <si>
    <t>Summed Variance of each item</t>
  </si>
  <si>
    <t>Variance of total scores</t>
  </si>
  <si>
    <t xml:space="preserve">Cronbach's Alpha </t>
  </si>
  <si>
    <t>Descriptive Stats for Combined Variables</t>
  </si>
  <si>
    <t>Questions</t>
  </si>
  <si>
    <t>Step 3 - Descriptive Statistics</t>
  </si>
  <si>
    <t>Step 4 - Data Examination</t>
  </si>
  <si>
    <t>Step 5 - t-Test: Paired Two Sample for Means</t>
  </si>
  <si>
    <t>Step</t>
  </si>
  <si>
    <t>Question/Concept</t>
  </si>
  <si>
    <t>Answer/Analysis</t>
  </si>
  <si>
    <t>Minimum &lt; mean-3s</t>
  </si>
  <si>
    <t>3 s less</t>
  </si>
  <si>
    <t>3 s more</t>
  </si>
  <si>
    <t>Maximum &gt; mean+3s</t>
  </si>
  <si>
    <t>Are two numerical variables dependent on each observation? That is, do you have a pair of values (in columns) for each case (row)?</t>
  </si>
  <si>
    <t>Yes</t>
  </si>
  <si>
    <t>jsTotalScoresBias "Extreme" Outlier</t>
  </si>
  <si>
    <t>Are the two numerical variables in the same unit of measure? E.g., value out of 100, inches in height.</t>
  </si>
  <si>
    <t>jsTotalScoresBias "Clear" Outlier</t>
  </si>
  <si>
    <t>Variance</t>
  </si>
  <si>
    <t>State two mutually exclusive hypotheses in the terms of the problem context?</t>
  </si>
  <si>
    <r>
      <t>H0:</t>
    </r>
    <r>
      <rPr>
        <sz val="12"/>
        <color rgb="FF000000"/>
        <rFont val="Aptos Narrow"/>
        <family val="2"/>
      </rPr>
      <t xml:space="preserve"> There is no difference between the mean bias perception of AI agents and recruiting systems scores of job seekers and recruiting companies.</t>
    </r>
    <r>
      <rPr>
        <b/>
        <sz val="12"/>
        <color rgb="FF000000"/>
        <rFont val="Aptos Narrow"/>
      </rPr>
      <t xml:space="preserve">
HA: </t>
    </r>
    <r>
      <rPr>
        <sz val="12"/>
        <color rgb="FF000000"/>
        <rFont val="Aptos Narrow"/>
      </rPr>
      <t>There is a difference between the mean bias perception of AI agents and recruiting systems scores of job seekers and recruiting companies.</t>
    </r>
  </si>
  <si>
    <t>compTotalScoresBias "Extreme" Outlier</t>
  </si>
  <si>
    <t>Observations</t>
  </si>
  <si>
    <t>Is this a one or two tailed test?</t>
  </si>
  <si>
    <t>two-tailed test</t>
  </si>
  <si>
    <t>compTotalScoresBias "Clear" Outlier</t>
  </si>
  <si>
    <t>Hypothesized Mean Difference</t>
  </si>
  <si>
    <t>What is your degrees of freedom?</t>
  </si>
  <si>
    <t>n-1 (35 - 1) = 34</t>
  </si>
  <si>
    <t>df</t>
  </si>
  <si>
    <t>What is your alpha level?</t>
  </si>
  <si>
    <t>t Stat</t>
  </si>
  <si>
    <t>Test of independence: simple random sample (cases [rows] are not dependent on each other)</t>
  </si>
  <si>
    <t>Both 'jsTotalScoresBias' and 'compTotalScoresBias' are  independent of each other.</t>
  </si>
  <si>
    <t>P(T&lt;=t) one-tail</t>
  </si>
  <si>
    <t>Check the normality condition to see if the sample is large enough?</t>
  </si>
  <si>
    <t>35&gt;30 and there are no "extreme outliers", therefore the sample came from a near normal distribution.</t>
  </si>
  <si>
    <t>t Critical one-tail</t>
  </si>
  <si>
    <t>If the conditions do not hold, explain why you will use a different kind of test OR why you will continue with this test.</t>
  </si>
  <si>
    <t>The conditions hold therefore we will proceed with the test.</t>
  </si>
  <si>
    <t>P(T&lt;=t) two-tail</t>
  </si>
  <si>
    <t>Perform a t-test</t>
  </si>
  <si>
    <t>The p-value for a two tailed test is 0.586573667 &gt; 0.05.</t>
  </si>
  <si>
    <t>t Critical two-tail</t>
  </si>
  <si>
    <t>Conclude</t>
  </si>
  <si>
    <t>Comparing our P-value with the level of significance, one can see that the P-value &gt; 0.05. Therefore, we fail reject the null hypothesis that there is no difference between the mean bias perception of AI agents and recruiting systems scores of job seekers and recruiting companies. We can therefore say that job seekers and recruiting companies find AI to help rather than hinder the job search and recruiting process.</t>
  </si>
  <si>
    <t>Job Seeker Bias Question B+W Plots</t>
  </si>
  <si>
    <t>Company Bias Question B+W Plots</t>
  </si>
  <si>
    <t>Variable</t>
  </si>
  <si>
    <t>Type of Data</t>
  </si>
  <si>
    <t>Attributes</t>
  </si>
  <si>
    <t>Values</t>
  </si>
  <si>
    <t>Nominal</t>
  </si>
  <si>
    <t>Ordinal</t>
  </si>
  <si>
    <t>Response ID</t>
  </si>
  <si>
    <t>The id of the respondent</t>
  </si>
  <si>
    <t>1-7</t>
  </si>
  <si>
    <t>1-4</t>
  </si>
  <si>
    <t>1-2</t>
  </si>
  <si>
    <t>Which Best Describes You?</t>
  </si>
  <si>
    <t>1=Part of a Recruiting/Staffing Company, 2=Job Seeker</t>
  </si>
  <si>
    <t>What type of positionare you currently seeking?</t>
  </si>
  <si>
    <t>1-5</t>
  </si>
  <si>
    <t>1=Full-time, 2=Part-time, 3=Temporary, 4=Internship, 5=Not Looking for a Job</t>
  </si>
  <si>
    <t>1=Less than 1 Month, 2=1-3 Months, 3=4-6 Months, 4=More than 6 Months, 5=Don't Know</t>
  </si>
  <si>
    <t>How long have you been actively searching for a job?</t>
  </si>
  <si>
    <t>1=Linkedin, 2=Indeed, 3=Handshake, 4=Other</t>
  </si>
  <si>
    <t xml:space="preserve">Which platforms do you use most often when applying for jobs? </t>
  </si>
  <si>
    <t>1=Strongly Disagree, 2=Disagree, 3=Somewhat Disagree, 4=Somewhat Agree, 5=Agree, 6=Strongly Agree, 7=Don't Know</t>
  </si>
  <si>
    <t>1-6</t>
  </si>
  <si>
    <t>1=Startup, 2=SaaS, 3=Large Enterprise, 4=Recruiters, 5=ATS, 6=Other</t>
  </si>
  <si>
    <t>1-3</t>
  </si>
  <si>
    <t>1=Currently Using AI, 2=Considering Using AI, 3=Not Using AI</t>
  </si>
  <si>
    <t>I am aware that some employers use  AI agents  to screen or evaluate  job applications.</t>
  </si>
  <si>
    <t>Explanation/Question</t>
  </si>
  <si>
    <t>I understand how AI agents work in conjunction with recruiting technology when assessing  job seekers.</t>
  </si>
  <si>
    <t>I believe AI agents make the job application process more efficient.</t>
  </si>
  <si>
    <t>I feel confident that AI agents can fairly evaluate my qualifications.</t>
  </si>
  <si>
    <t>I trust that AI agents evaluate job seekers fairly.</t>
  </si>
  <si>
    <t>I worry that AI agents in conjunction with recruiting technology could favor certain applicants or backgrounds.</t>
  </si>
  <si>
    <t>Employers should clearly disclose when AI agents are used in the recruiting process.</t>
  </si>
  <si>
    <t>I would like the option to request a human review of my application.</t>
  </si>
  <si>
    <t>Knowing that AI is part of the screening process makes me more confident that my application will be judged objectively.</t>
  </si>
  <si>
    <t>I believe AI agents in conjunction with recruiting technology improves the accuracy of job seeker matching.</t>
  </si>
  <si>
    <t>I prefer human recruiters over AI agents when applying for jobs.</t>
  </si>
  <si>
    <t>AI use in recruiting makes me more hesitant to apply to certain organizations.</t>
  </si>
  <si>
    <t>Which best describes your organization?</t>
  </si>
  <si>
    <t>I believe AI-assisted recruiting has improved my chances of being noticed by employers.</t>
  </si>
  <si>
    <t>My interactions with AI agents has been positive overall.</t>
  </si>
  <si>
    <t>I feel that AI agents in conjunction with recruiting technology saves time for job seekers.</t>
  </si>
  <si>
    <t>The use of AI agents reduces the personal connection between job seekers and recruiters.</t>
  </si>
  <si>
    <t>What describes your organization’s current use of AI in recruiting?</t>
  </si>
  <si>
    <t>Approximately what percentage of hires in your organization are made using AI-assisted recruiting technology?</t>
  </si>
  <si>
    <t>AI agents  help our organization improve  recruiting efficiency.</t>
  </si>
  <si>
    <t>Our recruiting process relies extensively on AI agents to complete recruiting tasks.</t>
  </si>
  <si>
    <t>AI agents are user-friendly for employees involved in hiring.</t>
  </si>
  <si>
    <t>AI agents have increased the number of job applications our organization receives compared to traditional methods.</t>
  </si>
  <si>
    <t>AI agents have made our target applicant pool  smaller/more accurate.</t>
  </si>
  <si>
    <t>AI agents have increased the reach and visibility of our job postings to potential candidates.</t>
  </si>
  <si>
    <t>AI agents effectively identify potential candidates who meet the job’s experience/education requirements.</t>
  </si>
  <si>
    <t>AI agents identify potential candidates who align with an organization’s culture more accurately than traditional methods.</t>
  </si>
  <si>
    <t>Candidates hired through assistance with AI agents stay with an organization longer than those hired through traditional methods.</t>
  </si>
  <si>
    <t>Candidates hired through assistance with AI agents report greater job satisfaction than those hired through traditional methods.</t>
  </si>
  <si>
    <t>AI agents have biased responses that can lead to unfair hiring outcomes.</t>
  </si>
  <si>
    <t>AI agents provide recruiting recommendations that are fair.</t>
  </si>
  <si>
    <t>AI agents provide recruiting recommendations that are accurate.</t>
  </si>
  <si>
    <t>AI agents have increased our diversity of potential candidates.</t>
  </si>
  <si>
    <t>AI agents evaluate potential candidates fairly/unbiased.</t>
  </si>
  <si>
    <t>Leadership within our organization is open to adopting AI agents to partner our recruiting software in the near future.</t>
  </si>
  <si>
    <t>We believe AI agents could make our recruiting process faster and more efficient.</t>
  </si>
  <si>
    <t>Our organization has the resources and skills needed to begin implementing AI agents.</t>
  </si>
  <si>
    <t>We have enough information to make an informed decision about adopting AI agents to partner our recruiting software.</t>
  </si>
  <si>
    <t>We expect AI agents to integrate easily with our existing recruiting processes.</t>
  </si>
  <si>
    <t>We believe AI agents could help our organization attract a larger number of applicants.</t>
  </si>
  <si>
    <t>AI agents could help us reach a more diverse pool of candidates.</t>
  </si>
  <si>
    <t>Our current recruiting processes do not generate enough qualified applicants.</t>
  </si>
  <si>
    <t>We expect AI agents to expand the visibility of our  job postings to more potential candidates.</t>
  </si>
  <si>
    <t>Using AI agents could make it easier for our organization to source candidates from multiple platforms.</t>
  </si>
  <si>
    <t>AI agents could improve how quickly we identify potential applicants.</t>
  </si>
  <si>
    <t>We believe AI agents could improve the match for job requirements.</t>
  </si>
  <si>
    <t>AI agents could help identify higher-quality candidates compared to traditional recruiting methods.</t>
  </si>
  <si>
    <t>Using AI agents could reduce the number of unqualified applicants we review.</t>
  </si>
  <si>
    <t>We expect AI agents to evaluate candidates more consistently than human recruiters.</t>
  </si>
  <si>
    <t>AI agents would likely improve the overall quality of our candidates.</t>
  </si>
  <si>
    <t>We are aware that AI agents may reflect bias from the data used to train them.</t>
  </si>
  <si>
    <t>We believe that AI agents can be developed to make fair and objective decisions.</t>
  </si>
  <si>
    <t>Transparency about how AI agents evaluate candidates is important in our decision to adopt them.</t>
  </si>
  <si>
    <t>Total scores of all bias questions across both groups.</t>
  </si>
  <si>
    <t>Total scores of job seekers bias questions.</t>
  </si>
  <si>
    <t>Total scores of companies bias questions.</t>
  </si>
  <si>
    <t>Concerns about airness and bias are part of our ongoing discussions about using AI agents.</t>
  </si>
  <si>
    <t>Our organization is confident it could monitor AI agents for potential bias.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</si>
</sst>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8"/>
      <name val="Calibri"/>
      <family val="2"/>
      <scheme val="minor"/>
    </font>
    <font>
      <i/>
      <sz val="11"/>
      <color indexed="8"/>
      <name val="Calibri"/>
      <family val="2"/>
      <scheme val="minor"/>
    </font>
    <font>
      <b/>
      <i/>
      <sz val="12"/>
      <color rgb="FF000000"/>
      <name val="Aptos Narrow"/>
    </font>
    <font>
      <b/>
      <sz val="11"/>
      <color rgb="FF000000"/>
      <name val="Calibri"/>
      <family val="2"/>
      <scheme val="minor"/>
    </font>
    <font>
      <b/>
      <i/>
      <sz val="11"/>
      <color indexed="8"/>
      <name val="Calibri"/>
      <family val="2"/>
      <scheme val="minor"/>
    </font>
    <font>
      <b/>
      <sz val="12"/>
      <color rgb="FF000000"/>
      <name val="Aptos Narrow"/>
    </font>
    <font>
      <sz val="12"/>
      <color rgb="FF000000"/>
      <name val="Aptos Narrow"/>
      <family val="2"/>
    </font>
    <font>
      <sz val="12"/>
      <color rgb="FF000000"/>
      <name val="Aptos Narrow"/>
    </font>
    <font>
      <sz val="11"/>
      <color rgb="FF000000"/>
      <name val="Aptos Narrow"/>
      <family val="2"/>
    </font>
    <font>
      <b/>
      <sz val="11"/>
      <color rgb="FF000000"/>
      <name val="Aptos Narrow"/>
    </font>
    <font>
      <b/>
      <sz val="12"/>
      <color rgb="FFFFFFFF"/>
      <name val="Aptos Narrow"/>
      <family val="2"/>
    </font>
  </fonts>
  <fills count="17">
    <fill>
      <patternFill patternType="none"/>
    </fill>
    <fill>
      <patternFill patternType="gray125"/>
    </fill>
    <fill>
      <patternFill patternType="solid">
        <fgColor indexed="22"/>
      </patternFill>
    </fill>
    <fill>
      <patternFill patternType="solid">
        <fgColor rgb="FFADADAD"/>
        <bgColor rgb="FF000000"/>
      </patternFill>
    </fill>
    <fill>
      <patternFill patternType="solid">
        <fgColor rgb="FFC0C0C0"/>
        <bgColor rgb="FF000000"/>
      </patternFill>
    </fill>
    <fill>
      <patternFill patternType="solid">
        <fgColor theme="9" tint="0.59999389629810485"/>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7" tint="0.79998168889431442"/>
        <bgColor indexed="64"/>
      </patternFill>
    </fill>
    <fill>
      <patternFill patternType="solid">
        <fgColor rgb="FFFFFFFF"/>
        <bgColor rgb="FF000000"/>
      </patternFill>
    </fill>
    <fill>
      <patternFill patternType="solid">
        <fgColor rgb="FFDAF2D0"/>
        <bgColor rgb="FF000000"/>
      </patternFill>
    </fill>
    <fill>
      <patternFill patternType="solid">
        <fgColor rgb="FF4EA72E"/>
        <bgColor rgb="FF4EA72E"/>
      </patternFill>
    </fill>
    <fill>
      <patternFill patternType="solid">
        <fgColor rgb="FFDAF2D0"/>
        <bgColor rgb="FFDAF2D0"/>
      </patternFill>
    </fill>
  </fills>
  <borders count="17">
    <border>
      <left/>
      <right/>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96">
    <xf numFmtId="0" fontId="0" fillId="0" borderId="0" xfId="0"/>
    <xf numFmtId="0" fontId="1" fillId="2" borderId="0" xfId="0" applyFont="1" applyFill="1" applyAlignment="1">
      <alignment horizontal="center" vertical="center"/>
    </xf>
    <xf numFmtId="0" fontId="0" fillId="0" borderId="0" xfId="0" applyAlignment="1">
      <alignment horizontal="center" vertical="center"/>
    </xf>
    <xf numFmtId="0" fontId="1" fillId="2" borderId="0" xfId="0" applyFont="1" applyFill="1" applyAlignment="1">
      <alignment horizontal="center" vertical="center" wrapText="1"/>
    </xf>
    <xf numFmtId="0" fontId="3" fillId="3" borderId="2" xfId="0" applyFont="1" applyFill="1" applyBorder="1" applyAlignment="1">
      <alignment horizontal="center"/>
    </xf>
    <xf numFmtId="49" fontId="0" fillId="0" borderId="0" xfId="0" applyNumberFormat="1" applyAlignment="1">
      <alignment horizontal="center" vertical="center" wrapText="1"/>
    </xf>
    <xf numFmtId="0" fontId="4" fillId="4" borderId="0" xfId="0" applyFont="1" applyFill="1" applyAlignment="1">
      <alignment horizontal="center" vertical="center"/>
    </xf>
    <xf numFmtId="1" fontId="0" fillId="0" borderId="0" xfId="0" applyNumberFormat="1" applyAlignment="1">
      <alignment horizontal="center" vertical="center"/>
    </xf>
    <xf numFmtId="1" fontId="0" fillId="0" borderId="0" xfId="0" applyNumberFormat="1" applyAlignment="1">
      <alignment horizontal="center" vertical="center" wrapText="1"/>
    </xf>
    <xf numFmtId="49" fontId="0" fillId="0" borderId="0" xfId="0" applyNumberFormat="1" applyAlignment="1">
      <alignment horizontal="center" vertical="center"/>
    </xf>
    <xf numFmtId="1" fontId="0" fillId="0" borderId="0" xfId="0" applyNumberFormat="1"/>
    <xf numFmtId="0" fontId="2" fillId="0" borderId="0" xfId="0" applyFont="1" applyAlignment="1">
      <alignment horizontal="centerContinuous"/>
    </xf>
    <xf numFmtId="0" fontId="1" fillId="0" borderId="0" xfId="0" applyFont="1" applyAlignment="1">
      <alignment horizontal="center" vertical="center"/>
    </xf>
    <xf numFmtId="49" fontId="0" fillId="5" borderId="0" xfId="0" applyNumberFormat="1" applyFill="1" applyAlignment="1">
      <alignment horizontal="center" vertical="center"/>
    </xf>
    <xf numFmtId="0" fontId="0" fillId="5" borderId="0" xfId="0" applyFill="1" applyAlignment="1">
      <alignment horizontal="center" vertical="center"/>
    </xf>
    <xf numFmtId="1" fontId="0" fillId="5" borderId="0" xfId="0" applyNumberFormat="1" applyFill="1" applyAlignment="1">
      <alignment horizontal="center" vertical="center"/>
    </xf>
    <xf numFmtId="0" fontId="1" fillId="6" borderId="0" xfId="0" applyFont="1" applyFill="1" applyAlignment="1">
      <alignment horizontal="center" vertical="center"/>
    </xf>
    <xf numFmtId="49" fontId="0" fillId="6" borderId="0" xfId="0" applyNumberFormat="1" applyFill="1" applyAlignment="1">
      <alignment horizontal="center" vertical="center"/>
    </xf>
    <xf numFmtId="0" fontId="0" fillId="6" borderId="0" xfId="0" applyFill="1" applyAlignment="1">
      <alignment horizontal="center" vertical="center"/>
    </xf>
    <xf numFmtId="0" fontId="1" fillId="7" borderId="0" xfId="0" applyFont="1" applyFill="1" applyAlignment="1">
      <alignment wrapText="1"/>
    </xf>
    <xf numFmtId="0" fontId="0" fillId="8" borderId="0" xfId="0" applyFill="1" applyAlignment="1">
      <alignment horizontal="center" vertical="center"/>
    </xf>
    <xf numFmtId="49" fontId="0" fillId="8" borderId="0" xfId="0" applyNumberFormat="1" applyFill="1" applyAlignment="1">
      <alignment horizontal="center" vertical="center"/>
    </xf>
    <xf numFmtId="1" fontId="0" fillId="8" borderId="0" xfId="0" applyNumberFormat="1" applyFill="1" applyAlignment="1">
      <alignment horizontal="center" vertical="center"/>
    </xf>
    <xf numFmtId="1" fontId="0" fillId="6" borderId="0" xfId="0" applyNumberFormat="1" applyFill="1" applyAlignment="1">
      <alignment horizontal="center" vertical="center"/>
    </xf>
    <xf numFmtId="0" fontId="1" fillId="9" borderId="4" xfId="0" applyFont="1" applyFill="1" applyBorder="1"/>
    <xf numFmtId="0" fontId="0" fillId="9" borderId="4" xfId="0" applyFill="1" applyBorder="1" applyAlignment="1">
      <alignment horizontal="center" vertical="center"/>
    </xf>
    <xf numFmtId="0" fontId="1" fillId="10" borderId="4" xfId="0" applyFont="1" applyFill="1" applyBorder="1" applyAlignment="1">
      <alignment wrapText="1"/>
    </xf>
    <xf numFmtId="0" fontId="0" fillId="10" borderId="4" xfId="0" applyFill="1" applyBorder="1" applyAlignment="1">
      <alignment horizontal="center" vertical="center"/>
    </xf>
    <xf numFmtId="0" fontId="1" fillId="9" borderId="4" xfId="0" applyFont="1" applyFill="1" applyBorder="1" applyAlignment="1">
      <alignment wrapText="1"/>
    </xf>
    <xf numFmtId="0" fontId="1" fillId="11" borderId="5" xfId="0" applyFont="1" applyFill="1" applyBorder="1"/>
    <xf numFmtId="0" fontId="1" fillId="11" borderId="0" xfId="0" applyFont="1" applyFill="1" applyAlignment="1">
      <alignment wrapText="1"/>
    </xf>
    <xf numFmtId="0" fontId="1" fillId="11" borderId="2" xfId="0" applyFont="1" applyFill="1" applyBorder="1" applyAlignment="1">
      <alignment wrapText="1"/>
    </xf>
    <xf numFmtId="0" fontId="0" fillId="7" borderId="0" xfId="0" applyFill="1"/>
    <xf numFmtId="0" fontId="0" fillId="12" borderId="0" xfId="0" applyFill="1"/>
    <xf numFmtId="0" fontId="1" fillId="12" borderId="0" xfId="0" applyFont="1" applyFill="1"/>
    <xf numFmtId="0" fontId="0" fillId="11" borderId="0" xfId="0" applyFill="1"/>
    <xf numFmtId="0" fontId="1" fillId="12" borderId="6" xfId="0" applyFont="1" applyFill="1" applyBorder="1"/>
    <xf numFmtId="0" fontId="0" fillId="0" borderId="7" xfId="0" applyBorder="1"/>
    <xf numFmtId="0" fontId="2" fillId="8" borderId="3" xfId="0" applyFont="1" applyFill="1" applyBorder="1" applyAlignment="1">
      <alignment horizontal="centerContinuous"/>
    </xf>
    <xf numFmtId="0" fontId="0" fillId="8" borderId="0" xfId="0" applyFill="1"/>
    <xf numFmtId="0" fontId="0" fillId="8" borderId="1" xfId="0" applyFill="1" applyBorder="1"/>
    <xf numFmtId="0" fontId="5" fillId="8" borderId="3" xfId="0" applyFont="1" applyFill="1" applyBorder="1" applyAlignment="1">
      <alignment horizontal="centerContinuous"/>
    </xf>
    <xf numFmtId="0" fontId="2" fillId="0" borderId="0" xfId="0" applyFont="1" applyAlignment="1">
      <alignment horizontal="center"/>
    </xf>
    <xf numFmtId="0" fontId="6" fillId="3" borderId="0" xfId="0" applyFont="1" applyFill="1" applyAlignment="1">
      <alignment horizontal="center"/>
    </xf>
    <xf numFmtId="0" fontId="6" fillId="13" borderId="8" xfId="0" applyFont="1" applyFill="1" applyBorder="1" applyAlignment="1">
      <alignment horizontal="center"/>
    </xf>
    <xf numFmtId="0" fontId="7" fillId="13" borderId="9" xfId="0" applyFont="1" applyFill="1" applyBorder="1" applyAlignment="1">
      <alignment horizontal="center" vertical="center" wrapText="1"/>
    </xf>
    <xf numFmtId="0" fontId="7" fillId="14" borderId="10" xfId="0" applyFont="1" applyFill="1" applyBorder="1" applyAlignment="1">
      <alignment horizontal="center" vertical="center"/>
    </xf>
    <xf numFmtId="0" fontId="6" fillId="13" borderId="11" xfId="0" applyFont="1" applyFill="1" applyBorder="1" applyAlignment="1">
      <alignment horizontal="center" vertical="center"/>
    </xf>
    <xf numFmtId="0" fontId="6" fillId="13" borderId="8" xfId="0" applyFont="1" applyFill="1" applyBorder="1" applyAlignment="1">
      <alignment horizontal="center" vertical="center"/>
    </xf>
    <xf numFmtId="0" fontId="6" fillId="14" borderId="13" xfId="0" applyFont="1" applyFill="1" applyBorder="1" applyAlignment="1">
      <alignment horizontal="center" vertical="center" wrapText="1"/>
    </xf>
    <xf numFmtId="0" fontId="6" fillId="13" borderId="12" xfId="0" applyFont="1" applyFill="1" applyBorder="1" applyAlignment="1">
      <alignment horizontal="center" vertical="center"/>
    </xf>
    <xf numFmtId="0" fontId="7" fillId="13" borderId="11" xfId="0" applyFont="1" applyFill="1" applyBorder="1" applyAlignment="1">
      <alignment horizontal="center" vertical="center" wrapText="1"/>
    </xf>
    <xf numFmtId="0" fontId="7" fillId="14" borderId="15" xfId="0" applyFont="1" applyFill="1" applyBorder="1" applyAlignment="1">
      <alignment horizontal="center" vertical="center"/>
    </xf>
    <xf numFmtId="0" fontId="7" fillId="14" borderId="13" xfId="0" applyFont="1" applyFill="1" applyBorder="1" applyAlignment="1">
      <alignment horizontal="center" vertical="center" wrapText="1"/>
    </xf>
    <xf numFmtId="0" fontId="7" fillId="14" borderId="15"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6" fillId="13" borderId="9" xfId="0" applyFont="1" applyFill="1" applyBorder="1" applyAlignment="1">
      <alignment horizontal="center" vertical="center"/>
    </xf>
    <xf numFmtId="0" fontId="8" fillId="13" borderId="9" xfId="0" applyFont="1" applyFill="1" applyBorder="1" applyAlignment="1">
      <alignment horizontal="center" vertical="center" wrapText="1"/>
    </xf>
    <xf numFmtId="0" fontId="7" fillId="14" borderId="10" xfId="0" applyFont="1" applyFill="1" applyBorder="1" applyAlignment="1">
      <alignment horizontal="center" vertical="center" wrapText="1"/>
    </xf>
    <xf numFmtId="0" fontId="6" fillId="13" borderId="10" xfId="0" applyFont="1" applyFill="1" applyBorder="1" applyAlignment="1">
      <alignment horizontal="center" vertical="center"/>
    </xf>
    <xf numFmtId="0" fontId="8" fillId="13" borderId="11" xfId="0" applyFont="1" applyFill="1" applyBorder="1" applyAlignment="1">
      <alignment horizontal="center" vertical="center" wrapText="1"/>
    </xf>
    <xf numFmtId="0" fontId="6" fillId="13" borderId="13" xfId="0" applyFont="1" applyFill="1" applyBorder="1" applyAlignment="1">
      <alignment horizontal="center" vertical="center"/>
    </xf>
    <xf numFmtId="0" fontId="7" fillId="13" borderId="13" xfId="0" applyFont="1" applyFill="1" applyBorder="1" applyAlignment="1">
      <alignment horizontal="center" vertical="center" wrapText="1"/>
    </xf>
    <xf numFmtId="0" fontId="6" fillId="13" borderId="14" xfId="0" applyFont="1" applyFill="1" applyBorder="1" applyAlignment="1">
      <alignment horizontal="center" vertical="center"/>
    </xf>
    <xf numFmtId="0" fontId="8" fillId="13" borderId="13" xfId="0" applyFont="1" applyFill="1" applyBorder="1" applyAlignment="1">
      <alignment horizontal="center" vertical="center" wrapText="1"/>
    </xf>
    <xf numFmtId="0" fontId="0" fillId="11" borderId="7" xfId="0" applyFill="1" applyBorder="1"/>
    <xf numFmtId="0" fontId="2" fillId="6" borderId="3" xfId="0" applyFont="1" applyFill="1" applyBorder="1" applyAlignment="1">
      <alignment horizontal="centerContinuous"/>
    </xf>
    <xf numFmtId="0" fontId="0" fillId="6" borderId="0" xfId="0" applyFill="1"/>
    <xf numFmtId="0" fontId="0" fillId="6" borderId="1" xfId="0" applyFill="1" applyBorder="1"/>
    <xf numFmtId="0" fontId="5" fillId="6" borderId="3" xfId="0" applyFont="1" applyFill="1" applyBorder="1" applyAlignment="1">
      <alignment horizontal="centerContinuous"/>
    </xf>
    <xf numFmtId="0" fontId="8" fillId="13" borderId="8" xfId="0" applyFont="1" applyFill="1" applyBorder="1" applyAlignment="1">
      <alignment horizontal="center" vertical="center" wrapText="1"/>
    </xf>
    <xf numFmtId="0" fontId="6" fillId="3" borderId="0" xfId="0" applyFont="1" applyFill="1"/>
    <xf numFmtId="0" fontId="7" fillId="0" borderId="0" xfId="0" applyFont="1"/>
    <xf numFmtId="0" fontId="0" fillId="8" borderId="1" xfId="0" applyFill="1" applyBorder="1" applyAlignment="1">
      <alignment horizontal="center" vertical="center"/>
    </xf>
    <xf numFmtId="0" fontId="1" fillId="8" borderId="0" xfId="0" applyFont="1" applyFill="1" applyAlignment="1">
      <alignment horizontal="center" vertical="center"/>
    </xf>
    <xf numFmtId="0" fontId="1" fillId="8" borderId="1" xfId="0" applyFont="1" applyFill="1" applyBorder="1" applyAlignment="1">
      <alignment horizontal="center" vertical="center"/>
    </xf>
    <xf numFmtId="0" fontId="0" fillId="6" borderId="1" xfId="0" applyFill="1" applyBorder="1" applyAlignment="1">
      <alignment horizontal="center" vertical="center"/>
    </xf>
    <xf numFmtId="0" fontId="1" fillId="6" borderId="1" xfId="0" applyFont="1" applyFill="1" applyBorder="1" applyAlignment="1">
      <alignment horizontal="center" vertical="center"/>
    </xf>
    <xf numFmtId="0" fontId="9" fillId="3" borderId="0" xfId="0" applyFont="1" applyFill="1"/>
    <xf numFmtId="0" fontId="10" fillId="3" borderId="0" xfId="0" applyFont="1" applyFill="1" applyAlignment="1">
      <alignment horizontal="center" wrapText="1"/>
    </xf>
    <xf numFmtId="0" fontId="10" fillId="3" borderId="7" xfId="0" applyFont="1" applyFill="1" applyBorder="1" applyAlignment="1">
      <alignment horizontal="center" vertical="center" wrapText="1"/>
    </xf>
    <xf numFmtId="0" fontId="9" fillId="0" borderId="16" xfId="0" applyFont="1" applyBorder="1" applyAlignment="1">
      <alignment horizontal="center" vertical="center"/>
    </xf>
    <xf numFmtId="0" fontId="9" fillId="0" borderId="4" xfId="0" applyFont="1" applyBorder="1" applyAlignment="1">
      <alignment horizontal="center" vertical="center"/>
    </xf>
    <xf numFmtId="0" fontId="1" fillId="7" borderId="0" xfId="0" applyFont="1" applyFill="1" applyAlignment="1">
      <alignment horizontal="center" vertical="center"/>
    </xf>
    <xf numFmtId="0" fontId="1" fillId="7" borderId="1" xfId="0" applyFont="1" applyFill="1" applyBorder="1" applyAlignment="1">
      <alignment horizontal="center" vertical="center"/>
    </xf>
    <xf numFmtId="0" fontId="3" fillId="3" borderId="2" xfId="0" applyFont="1" applyFill="1" applyBorder="1" applyAlignment="1">
      <alignment horizontal="center"/>
    </xf>
    <xf numFmtId="0" fontId="4" fillId="4" borderId="0" xfId="0" applyFont="1" applyFill="1" applyAlignment="1">
      <alignment horizontal="center" vertical="center" wrapText="1"/>
    </xf>
    <xf numFmtId="0" fontId="4" fillId="0" borderId="0" xfId="0" applyFont="1" applyFill="1" applyAlignment="1">
      <alignment horizontal="center" vertical="center"/>
    </xf>
    <xf numFmtId="0" fontId="11" fillId="15" borderId="0" xfId="0" applyFont="1" applyFill="1"/>
    <xf numFmtId="0" fontId="7" fillId="16" borderId="0" xfId="0" applyFont="1" applyFill="1"/>
    <xf numFmtId="0" fontId="7" fillId="0" borderId="0" xfId="0" applyFont="1" applyAlignment="1">
      <alignment wrapText="1"/>
    </xf>
    <xf numFmtId="0" fontId="7" fillId="16" borderId="0" xfId="0" applyFont="1" applyFill="1" applyAlignment="1">
      <alignment wrapText="1"/>
    </xf>
    <xf numFmtId="0" fontId="7" fillId="0" borderId="0" xfId="0" applyFont="1" applyFill="1"/>
    <xf numFmtId="0" fontId="7" fillId="0" borderId="0" xfId="0" applyFont="1" applyFill="1" applyAlignment="1">
      <alignment wrapText="1"/>
    </xf>
    <xf numFmtId="49" fontId="7" fillId="0" borderId="0" xfId="0" applyNumberFormat="1" applyFont="1"/>
    <xf numFmtId="49" fontId="7" fillId="16" borderId="0" xfId="0" applyNumberFormat="1" applyFont="1" applyFill="1"/>
  </cellXfs>
  <cellStyles count="1">
    <cellStyle name="Normal" xfId="0" builtinId="0"/>
  </cellStyles>
  <dxfs count="0"/>
  <tableStyles count="0" defaultTableStyle="TableStyleMedium2" defaultPivotStyle="PivotStyleLight16"/>
  <colors>
    <mruColors>
      <color rgb="FFFF4245"/>
      <color rgb="FFDB34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_xlchart.v1.13</cx:f>
      </cx:numDim>
    </cx:data>
    <cx:data id="1">
      <cx:numDim type="val">
        <cx:f>_xlchart.v1.15</cx:f>
      </cx:numDim>
    </cx:data>
    <cx:data id="2">
      <cx:numDim type="val">
        <cx:f>_xlchart.v1.17</cx:f>
      </cx:numDim>
    </cx:data>
    <cx:data id="3">
      <cx:numDim type="val">
        <cx:f>_xlchart.v1.19</cx:f>
      </cx:numDim>
    </cx:data>
  </cx:chartData>
  <cx:chart>
    <cx:title pos="t" align="ctr" overlay="0">
      <cx:tx>
        <cx:txData>
          <cx:v>Job Seeker AI Bias Perception</cx:v>
        </cx:txData>
      </cx:tx>
      <cx:txPr>
        <a:bodyPr spcFirstLastPara="1" vertOverflow="ellipsis" horzOverflow="overflow" wrap="square" lIns="0" tIns="0" rIns="0" bIns="0" anchor="ctr" anchorCtr="1"/>
        <a:lstStyle/>
        <a:p>
          <a:pPr algn="ctr" rtl="0">
            <a:defRPr/>
          </a:pPr>
          <a:r>
            <a:rPr lang="en-US" sz="1800" b="1" i="0" u="none" strike="noStrike" baseline="0">
              <a:solidFill>
                <a:sysClr val="windowText" lastClr="000000">
                  <a:lumMod val="75000"/>
                  <a:lumOff val="25000"/>
                </a:sysClr>
              </a:solidFill>
              <a:latin typeface="Calibri" panose="020F0502020204030204"/>
            </a:rPr>
            <a:t>Job Seeker AI Bias Perception</a:t>
          </a:r>
        </a:p>
      </cx:txPr>
    </cx:title>
    <cx:plotArea>
      <cx:plotAreaRegion>
        <cx:series layoutId="boxWhisker" uniqueId="{DF3F747D-8812-A641-8753-9F6890F97BAF}">
          <cx:tx>
            <cx:txData>
              <cx:f>_xlchart.v1.10</cx:f>
              <cx:v>jsAIBias_Q1</cx:v>
            </cx:txData>
          </cx:tx>
          <cx:spPr>
            <a:solidFill>
              <a:srgbClr val="00B050"/>
            </a:solidFill>
            <a:ln>
              <a:solidFill>
                <a:schemeClr val="tx1"/>
              </a:solidFill>
            </a:ln>
          </cx:spPr>
          <cx:dataId val="0"/>
          <cx:layoutPr>
            <cx:visibility meanLine="1" meanMarker="1" nonoutliers="0" outliers="1"/>
            <cx:statistics quartileMethod="exclusive"/>
          </cx:layoutPr>
        </cx:series>
        <cx:series layoutId="boxWhisker" uniqueId="{462B9FE2-BEE3-074F-A1CD-5506CC4B1BB7}">
          <cx:tx>
            <cx:txData>
              <cx:f>_xlchart.v1.14</cx:f>
              <cx:v>jsAIBias_Q2</cx:v>
            </cx:txData>
          </cx:tx>
          <cx:spPr>
            <a:solidFill>
              <a:schemeClr val="accent2"/>
            </a:solidFill>
            <a:ln>
              <a:solidFill>
                <a:schemeClr val="tx1"/>
              </a:solidFill>
            </a:ln>
          </cx:spPr>
          <cx:dataId val="1"/>
          <cx:layoutPr>
            <cx:visibility meanLine="1" meanMarker="1" nonoutliers="0" outliers="1"/>
            <cx:statistics quartileMethod="exclusive"/>
          </cx:layoutPr>
        </cx:series>
        <cx:series layoutId="boxWhisker" uniqueId="{187B461C-4AF8-3742-849A-03786E86CC69}">
          <cx:tx>
            <cx:txData>
              <cx:f>_xlchart.v1.16</cx:f>
              <cx:v>jsAIBias_Q3</cx:v>
            </cx:txData>
          </cx:tx>
          <cx:spPr>
            <a:solidFill>
              <a:srgbClr val="0070C0"/>
            </a:solidFill>
            <a:ln>
              <a:solidFill>
                <a:schemeClr val="tx1"/>
              </a:solidFill>
            </a:ln>
          </cx:spPr>
          <cx:dataId val="2"/>
          <cx:layoutPr>
            <cx:visibility meanLine="1" meanMarker="1" nonoutliers="0" outliers="1"/>
            <cx:statistics quartileMethod="exclusive"/>
          </cx:layoutPr>
        </cx:series>
        <cx:series layoutId="boxWhisker" uniqueId="{9C229FA0-C791-AA41-BB37-FDC3AD1E95CA}">
          <cx:tx>
            <cx:txData>
              <cx:f>_xlchart.v1.18</cx:f>
              <cx:v>jsAIBias_Q4</cx:v>
            </cx:txData>
          </cx:tx>
          <cx:spPr>
            <a:solidFill>
              <a:srgbClr val="FF0000"/>
            </a:solidFill>
            <a:ln>
              <a:solidFill>
                <a:schemeClr val="tx1"/>
              </a:solidFill>
            </a:ln>
          </cx:spPr>
          <cx:dataId val="3"/>
          <cx:layoutPr>
            <cx:visibility meanLine="1" meanMarker="1" nonoutliers="0" outliers="1"/>
            <cx:statistics quartileMethod="exclusive"/>
          </cx:layoutPr>
        </cx:series>
      </cx:plotAreaRegion>
      <cx:axis id="0" hidden="1">
        <cx:catScaling gapWidth="1"/>
        <cx:tickLabels/>
      </cx:axis>
      <cx:axis id="1">
        <cx:valScaling max="7" min="1"/>
        <cx:majorGridlines/>
        <cx:tickLabels/>
      </cx:axis>
    </cx:plotArea>
    <cx:legend pos="b" align="ctr" overlay="0"/>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f>_xlchart.v1.21</cx:f>
      </cx:numDim>
    </cx:data>
    <cx:data id="1">
      <cx:numDim type="val">
        <cx:f>_xlchart.v1.23</cx:f>
      </cx:numDim>
    </cx:data>
    <cx:data id="2">
      <cx:numDim type="val">
        <cx:f>_xlchart.v1.25</cx:f>
      </cx:numDim>
    </cx:data>
    <cx:data id="3">
      <cx:numDim type="val">
        <cx:f>_xlchart.v1.27</cx:f>
      </cx:numDim>
    </cx:data>
    <cx:data id="4">
      <cx:numDim type="val">
        <cx:f>_xlchart.v1.29</cx:f>
      </cx:numDim>
    </cx:data>
  </cx:chartData>
  <cx:chart>
    <cx:title pos="t" align="ctr" overlay="0">
      <cx:tx>
        <cx:txData>
          <cx:v>Companies (Using AI) AI Bias Perception</cx:v>
        </cx:txData>
      </cx:tx>
      <cx:txPr>
        <a:bodyPr spcFirstLastPara="1" vertOverflow="ellipsis" horzOverflow="overflow" wrap="square" lIns="0" tIns="0" rIns="0" bIns="0" anchor="ctr" anchorCtr="1"/>
        <a:lstStyle/>
        <a:p>
          <a:pPr algn="ctr" rtl="0">
            <a:defRPr/>
          </a:pPr>
          <a:r>
            <a:rPr lang="en-US" sz="1800" b="1" i="0" u="none" strike="noStrike" baseline="0">
              <a:solidFill>
                <a:sysClr val="windowText" lastClr="000000">
                  <a:lumMod val="75000"/>
                  <a:lumOff val="25000"/>
                </a:sysClr>
              </a:solidFill>
              <a:latin typeface="Calibri" panose="020F0502020204030204"/>
            </a:rPr>
            <a:t>Companies (Using AI) AI Bias Perception</a:t>
          </a:r>
        </a:p>
      </cx:txPr>
    </cx:title>
    <cx:plotArea>
      <cx:plotAreaRegion>
        <cx:series layoutId="boxWhisker" uniqueId="{E4605225-38E0-A447-8A95-7AD332D9FCA7}">
          <cx:tx>
            <cx:txData>
              <cx:f>_xlchart.v1.20</cx:f>
              <cx:v>compAIBias_Q1</cx:v>
            </cx:txData>
          </cx:tx>
          <cx:spPr>
            <a:solidFill>
              <a:srgbClr val="FF0000"/>
            </a:solidFill>
            <a:ln>
              <a:solidFill>
                <a:schemeClr val="tx1"/>
              </a:solidFill>
            </a:ln>
          </cx:spPr>
          <cx:dataId val="0"/>
          <cx:layoutPr>
            <cx:visibility meanLine="1" meanMarker="1" nonoutliers="0" outliers="1"/>
            <cx:statistics quartileMethod="exclusive"/>
          </cx:layoutPr>
        </cx:series>
        <cx:series layoutId="boxWhisker" uniqueId="{2BA8A4AC-4E0D-6A46-8330-4A5BEC584B54}">
          <cx:tx>
            <cx:txData>
              <cx:f>_xlchart.v1.22</cx:f>
              <cx:v>compAIBias_Q2</cx:v>
            </cx:txData>
          </cx:tx>
          <cx:spPr>
            <a:solidFill>
              <a:schemeClr val="accent2"/>
            </a:solidFill>
            <a:ln>
              <a:solidFill>
                <a:schemeClr val="tx1"/>
              </a:solidFill>
            </a:ln>
          </cx:spPr>
          <cx:dataId val="1"/>
          <cx:layoutPr>
            <cx:visibility meanLine="1" meanMarker="1" nonoutliers="0" outliers="1"/>
            <cx:statistics quartileMethod="exclusive"/>
          </cx:layoutPr>
        </cx:series>
        <cx:series layoutId="boxWhisker" uniqueId="{A71AACFE-EFF8-054C-B2E3-F940520D84CE}">
          <cx:tx>
            <cx:txData>
              <cx:f>_xlchart.v1.24</cx:f>
              <cx:v>compAIBias_Q3</cx:v>
            </cx:txData>
          </cx:tx>
          <cx:spPr>
            <a:solidFill>
              <a:srgbClr val="0070C0"/>
            </a:solidFill>
            <a:ln>
              <a:solidFill>
                <a:schemeClr val="tx1"/>
              </a:solidFill>
            </a:ln>
          </cx:spPr>
          <cx:dataId val="2"/>
          <cx:layoutPr>
            <cx:visibility meanLine="1" meanMarker="1" nonoutliers="0" outliers="1"/>
            <cx:statistics quartileMethod="exclusive"/>
          </cx:layoutPr>
        </cx:series>
        <cx:series layoutId="boxWhisker" uniqueId="{FFF8859B-1B3D-7B46-85E9-A686AF796FF7}">
          <cx:tx>
            <cx:txData>
              <cx:f>_xlchart.v1.26</cx:f>
              <cx:v>compAIBias_Q4</cx:v>
            </cx:txData>
          </cx:tx>
          <cx:spPr>
            <a:solidFill>
              <a:srgbClr val="00B050"/>
            </a:solidFill>
            <a:ln>
              <a:solidFill>
                <a:schemeClr val="tx1"/>
              </a:solidFill>
            </a:ln>
          </cx:spPr>
          <cx:dataId val="3"/>
          <cx:layoutPr>
            <cx:visibility meanLine="1" meanMarker="1" nonoutliers="0" outliers="1"/>
            <cx:statistics quartileMethod="exclusive"/>
          </cx:layoutPr>
        </cx:series>
        <cx:series layoutId="boxWhisker" uniqueId="{C8D521AF-B7EA-604C-B0DA-EACDD93175AF}">
          <cx:tx>
            <cx:txData>
              <cx:f>_xlchart.v1.28</cx:f>
              <cx:v>compAIBias_Q5</cx:v>
            </cx:txData>
          </cx:tx>
          <cx:spPr>
            <a:solidFill>
              <a:schemeClr val="accent4"/>
            </a:solidFill>
            <a:ln>
              <a:solidFill>
                <a:schemeClr val="tx1"/>
              </a:solidFill>
            </a:ln>
          </cx:spPr>
          <cx:dataId val="4"/>
          <cx:layoutPr>
            <cx:visibility meanLine="1" meanMarker="1" nonoutliers="0" outliers="1"/>
            <cx:statistics quartileMethod="exclusive"/>
          </cx:layoutPr>
        </cx:series>
      </cx:plotAreaRegion>
      <cx:axis id="0" hidden="1">
        <cx:catScaling gapWidth="1"/>
        <cx:tickLabels/>
      </cx:axis>
      <cx:axis id="1">
        <cx:valScaling max="7" min="1"/>
        <cx:majorGridlines/>
        <cx:tickLabels/>
      </cx:axis>
    </cx:plotArea>
    <cx:legend pos="b" align="ctr" overlay="0"/>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data id="1">
      <cx:numDim type="val">
        <cx:f>_xlchart.v1.3</cx:f>
      </cx:numDim>
    </cx:data>
    <cx:data id="2">
      <cx:numDim type="val">
        <cx:f>_xlchart.v1.5</cx:f>
      </cx:numDim>
    </cx:data>
    <cx:data id="3">
      <cx:numDim type="val">
        <cx:f>_xlchart.v1.7</cx:f>
      </cx:numDim>
    </cx:data>
    <cx:data id="4">
      <cx:numDim type="val">
        <cx:f>_xlchart.v1.9</cx:f>
      </cx:numDim>
    </cx:data>
  </cx:chartData>
  <cx:chart>
    <cx:title pos="t" align="ctr" overlay="0">
      <cx:tx>
        <cx:rich>
          <a:bodyPr spcFirstLastPara="1" vertOverflow="ellipsis" horzOverflow="overflow" wrap="square" lIns="0" tIns="0" rIns="0" bIns="0"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800" b="1" i="0" u="none" strike="noStrike" baseline="0">
                <a:solidFill>
                  <a:sysClr val="windowText" lastClr="000000">
                    <a:lumMod val="75000"/>
                    <a:lumOff val="25000"/>
                  </a:sysClr>
                </a:solidFill>
                <a:effectLst/>
                <a:latin typeface="Calibri" panose="020F0502020204030204"/>
                <a:ea typeface="Calibri" panose="020F0502020204030204" pitchFamily="34" charset="0"/>
                <a:cs typeface="Calibri" panose="020F0502020204030204" pitchFamily="34" charset="0"/>
              </a:rPr>
              <a:t>Companies (Con + Not Using) AI Bias Perception</a:t>
            </a:r>
            <a:endParaRPr lang="en-US">
              <a:effectLst/>
            </a:endParaRPr>
          </a:p>
        </cx:rich>
      </cx:tx>
    </cx:title>
    <cx:plotArea>
      <cx:plotAreaRegion>
        <cx:series layoutId="boxWhisker" uniqueId="{913AE664-13FF-C541-B890-87FD74C18E01}">
          <cx:tx>
            <cx:txData>
              <cx:f>_xlchart.v1.0</cx:f>
              <cx:v>compAIBias_Q6</cx:v>
            </cx:txData>
          </cx:tx>
          <cx:spPr>
            <a:solidFill>
              <a:srgbClr val="FF0000"/>
            </a:solidFill>
            <a:ln>
              <a:solidFill>
                <a:schemeClr val="tx1"/>
              </a:solidFill>
            </a:ln>
          </cx:spPr>
          <cx:dataId val="0"/>
          <cx:layoutPr>
            <cx:visibility meanLine="1" meanMarker="1" nonoutliers="0" outliers="1"/>
            <cx:statistics quartileMethod="exclusive"/>
          </cx:layoutPr>
        </cx:series>
        <cx:series layoutId="boxWhisker" uniqueId="{CBA36FAD-4560-EF4B-8FB9-619EB464AF18}">
          <cx:tx>
            <cx:txData>
              <cx:f>_xlchart.v1.2</cx:f>
              <cx:v>compAIBias_Q7</cx:v>
            </cx:txData>
          </cx:tx>
          <cx:spPr>
            <a:solidFill>
              <a:schemeClr val="accent2"/>
            </a:solidFill>
            <a:ln>
              <a:solidFill>
                <a:schemeClr val="tx1"/>
              </a:solidFill>
            </a:ln>
          </cx:spPr>
          <cx:dataId val="1"/>
          <cx:layoutPr>
            <cx:visibility meanLine="1" meanMarker="1" nonoutliers="0" outliers="1"/>
            <cx:statistics quartileMethod="exclusive"/>
          </cx:layoutPr>
        </cx:series>
        <cx:series layoutId="boxWhisker" uniqueId="{6D2F686C-1040-DC4B-AEBB-58457F6C4199}">
          <cx:tx>
            <cx:txData>
              <cx:f>_xlchart.v1.4</cx:f>
              <cx:v>compAIBias_Q8</cx:v>
            </cx:txData>
          </cx:tx>
          <cx:spPr>
            <a:solidFill>
              <a:srgbClr val="0070C0"/>
            </a:solidFill>
            <a:ln>
              <a:solidFill>
                <a:schemeClr val="tx1"/>
              </a:solidFill>
            </a:ln>
          </cx:spPr>
          <cx:dataId val="2"/>
          <cx:layoutPr>
            <cx:visibility meanLine="1" meanMarker="1" nonoutliers="0" outliers="1"/>
            <cx:statistics quartileMethod="exclusive"/>
          </cx:layoutPr>
        </cx:series>
        <cx:series layoutId="boxWhisker" uniqueId="{0726AF65-B792-6148-9DC1-7CB81B78A29F}">
          <cx:tx>
            <cx:txData>
              <cx:f>_xlchart.v1.6</cx:f>
              <cx:v>compAIBias_Q9</cx:v>
            </cx:txData>
          </cx:tx>
          <cx:spPr>
            <a:solidFill>
              <a:srgbClr val="00B050"/>
            </a:solidFill>
            <a:ln>
              <a:solidFill>
                <a:schemeClr val="tx1"/>
              </a:solidFill>
            </a:ln>
          </cx:spPr>
          <cx:dataId val="3"/>
          <cx:layoutPr>
            <cx:visibility meanLine="1" meanMarker="1" nonoutliers="0" outliers="1"/>
            <cx:statistics quartileMethod="exclusive"/>
          </cx:layoutPr>
        </cx:series>
        <cx:series layoutId="boxWhisker" uniqueId="{7C262838-E757-2440-9320-58CDFB4B6CCF}">
          <cx:tx>
            <cx:txData>
              <cx:f>_xlchart.v1.8</cx:f>
              <cx:v>compAIBias_Q10</cx:v>
            </cx:txData>
          </cx:tx>
          <cx:spPr>
            <a:solidFill>
              <a:schemeClr val="accent4"/>
            </a:solidFill>
            <a:ln>
              <a:solidFill>
                <a:schemeClr val="tx1"/>
              </a:solidFill>
            </a:ln>
          </cx:spPr>
          <cx:dataId val="4"/>
          <cx:layoutPr>
            <cx:visibility meanLine="1" meanMarker="1" nonoutliers="0" outliers="1"/>
            <cx:statistics quartileMethod="exclusive"/>
          </cx:layoutPr>
        </cx:series>
      </cx:plotAreaRegion>
      <cx:axis id="0" hidden="1">
        <cx:catScaling gapWidth="1"/>
        <cx:tickLabels/>
      </cx:axis>
      <cx:axis id="1">
        <cx:valScaling max="7" min="1"/>
        <cx:majorGridlines/>
        <cx:tickLabels/>
      </cx:axis>
    </cx:plotArea>
    <cx:legend pos="b" align="ctr"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73">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73">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73">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microsoft.com/office/2014/relationships/chartEx" Target="../charts/chartEx3.xml"/><Relationship Id="rId2" Type="http://schemas.microsoft.com/office/2014/relationships/chartEx" Target="../charts/chartEx2.xml"/><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0</xdr:col>
      <xdr:colOff>279400</xdr:colOff>
      <xdr:row>1</xdr:row>
      <xdr:rowOff>101600</xdr:rowOff>
    </xdr:from>
    <xdr:to>
      <xdr:col>5</xdr:col>
      <xdr:colOff>88900</xdr:colOff>
      <xdr:row>15</xdr:row>
      <xdr:rowOff>177800</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6591BFD9-10EF-7183-92E0-8D7F7F43125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79400" y="50800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495300</xdr:colOff>
      <xdr:row>19</xdr:row>
      <xdr:rowOff>139700</xdr:rowOff>
    </xdr:from>
    <xdr:to>
      <xdr:col>5</xdr:col>
      <xdr:colOff>304800</xdr:colOff>
      <xdr:row>33</xdr:row>
      <xdr:rowOff>114300</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12D535E9-627F-E1D1-E963-2BA60B39697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495300" y="419100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495300</xdr:colOff>
      <xdr:row>34</xdr:row>
      <xdr:rowOff>127000</xdr:rowOff>
    </xdr:from>
    <xdr:to>
      <xdr:col>5</xdr:col>
      <xdr:colOff>304800</xdr:colOff>
      <xdr:row>48</xdr:row>
      <xdr:rowOff>63500</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D98C9C5E-C77C-CFC9-682F-9B5221D8F69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495300" y="715010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05BCC-38B4-F54B-B5F5-90E04D75F8D7}">
  <dimension ref="A1:E70"/>
  <sheetViews>
    <sheetView tabSelected="1" topLeftCell="A54" workbookViewId="0">
      <selection activeCell="C67" sqref="C67"/>
    </sheetView>
  </sheetViews>
  <sheetFormatPr baseColWidth="10" defaultColWidth="11.5" defaultRowHeight="15" x14ac:dyDescent="0.2"/>
  <cols>
    <col min="1" max="1" width="20.6640625" bestFit="1" customWidth="1"/>
    <col min="2" max="2" width="11.1640625" bestFit="1" customWidth="1"/>
    <col min="3" max="3" width="39.6640625" customWidth="1"/>
    <col min="4" max="4" width="25.1640625" customWidth="1"/>
    <col min="5" max="5" width="49.83203125" bestFit="1" customWidth="1"/>
  </cols>
  <sheetData>
    <row r="1" spans="1:5" ht="16" x14ac:dyDescent="0.2">
      <c r="A1" s="88" t="s">
        <v>194</v>
      </c>
      <c r="B1" s="88" t="s">
        <v>195</v>
      </c>
      <c r="C1" s="88" t="s">
        <v>220</v>
      </c>
      <c r="D1" s="88" t="s">
        <v>196</v>
      </c>
      <c r="E1" s="88" t="s">
        <v>197</v>
      </c>
    </row>
    <row r="2" spans="1:5" ht="16" x14ac:dyDescent="0.2">
      <c r="A2" s="89" t="s">
        <v>0</v>
      </c>
      <c r="B2" s="89" t="s">
        <v>198</v>
      </c>
      <c r="C2" s="89" t="s">
        <v>201</v>
      </c>
      <c r="D2" s="89" t="s">
        <v>200</v>
      </c>
      <c r="E2" s="89" t="s">
        <v>200</v>
      </c>
    </row>
    <row r="3" spans="1:5" ht="17" x14ac:dyDescent="0.2">
      <c r="A3" s="72" t="s">
        <v>1</v>
      </c>
      <c r="B3" s="72" t="s">
        <v>198</v>
      </c>
      <c r="C3" s="90" t="s">
        <v>205</v>
      </c>
      <c r="D3" s="94" t="s">
        <v>204</v>
      </c>
      <c r="E3" s="72" t="s">
        <v>206</v>
      </c>
    </row>
    <row r="4" spans="1:5" ht="34" x14ac:dyDescent="0.2">
      <c r="A4" s="89" t="s">
        <v>2</v>
      </c>
      <c r="B4" s="89" t="s">
        <v>198</v>
      </c>
      <c r="C4" s="91" t="s">
        <v>207</v>
      </c>
      <c r="D4" s="95" t="s">
        <v>208</v>
      </c>
      <c r="E4" s="91" t="s">
        <v>209</v>
      </c>
    </row>
    <row r="5" spans="1:5" ht="34" x14ac:dyDescent="0.2">
      <c r="A5" s="72" t="s">
        <v>3</v>
      </c>
      <c r="B5" s="72" t="s">
        <v>198</v>
      </c>
      <c r="C5" s="90" t="s">
        <v>211</v>
      </c>
      <c r="D5" s="94" t="s">
        <v>208</v>
      </c>
      <c r="E5" s="90" t="s">
        <v>210</v>
      </c>
    </row>
    <row r="6" spans="1:5" ht="34" x14ac:dyDescent="0.2">
      <c r="A6" s="89" t="s">
        <v>4</v>
      </c>
      <c r="B6" s="89" t="s">
        <v>198</v>
      </c>
      <c r="C6" s="91" t="s">
        <v>213</v>
      </c>
      <c r="D6" s="95" t="s">
        <v>203</v>
      </c>
      <c r="E6" s="89" t="s">
        <v>212</v>
      </c>
    </row>
    <row r="7" spans="1:5" ht="51" x14ac:dyDescent="0.2">
      <c r="A7" s="72" t="s">
        <v>5</v>
      </c>
      <c r="B7" s="72" t="s">
        <v>199</v>
      </c>
      <c r="C7" s="90" t="s">
        <v>219</v>
      </c>
      <c r="D7" s="94" t="s">
        <v>202</v>
      </c>
      <c r="E7" s="90" t="s">
        <v>214</v>
      </c>
    </row>
    <row r="8" spans="1:5" ht="68" x14ac:dyDescent="0.2">
      <c r="A8" s="89" t="s">
        <v>6</v>
      </c>
      <c r="B8" s="89" t="s">
        <v>199</v>
      </c>
      <c r="C8" s="91" t="s">
        <v>221</v>
      </c>
      <c r="D8" s="95" t="s">
        <v>202</v>
      </c>
      <c r="E8" s="91" t="s">
        <v>214</v>
      </c>
    </row>
    <row r="9" spans="1:5" ht="51" x14ac:dyDescent="0.2">
      <c r="A9" s="72" t="s">
        <v>7</v>
      </c>
      <c r="B9" s="72" t="s">
        <v>199</v>
      </c>
      <c r="C9" s="90" t="s">
        <v>222</v>
      </c>
      <c r="D9" s="94" t="s">
        <v>202</v>
      </c>
      <c r="E9" s="90" t="s">
        <v>214</v>
      </c>
    </row>
    <row r="10" spans="1:5" ht="51" x14ac:dyDescent="0.2">
      <c r="A10" s="89" t="s">
        <v>8</v>
      </c>
      <c r="B10" s="89" t="s">
        <v>199</v>
      </c>
      <c r="C10" s="91" t="s">
        <v>223</v>
      </c>
      <c r="D10" s="95" t="s">
        <v>202</v>
      </c>
      <c r="E10" s="91" t="s">
        <v>214</v>
      </c>
    </row>
    <row r="11" spans="1:5" ht="51" x14ac:dyDescent="0.2">
      <c r="A11" s="72" t="s">
        <v>9</v>
      </c>
      <c r="B11" s="72" t="s">
        <v>199</v>
      </c>
      <c r="C11" s="90" t="s">
        <v>224</v>
      </c>
      <c r="D11" s="94" t="s">
        <v>202</v>
      </c>
      <c r="E11" s="90" t="s">
        <v>214</v>
      </c>
    </row>
    <row r="12" spans="1:5" ht="51" x14ac:dyDescent="0.2">
      <c r="A12" s="89" t="s">
        <v>10</v>
      </c>
      <c r="B12" s="89" t="s">
        <v>199</v>
      </c>
      <c r="C12" s="91" t="s">
        <v>225</v>
      </c>
      <c r="D12" s="95" t="s">
        <v>202</v>
      </c>
      <c r="E12" s="91" t="s">
        <v>214</v>
      </c>
    </row>
    <row r="13" spans="1:5" ht="51" x14ac:dyDescent="0.2">
      <c r="A13" s="72" t="s">
        <v>11</v>
      </c>
      <c r="B13" s="72" t="s">
        <v>199</v>
      </c>
      <c r="C13" s="90" t="s">
        <v>226</v>
      </c>
      <c r="D13" s="94" t="s">
        <v>202</v>
      </c>
      <c r="E13" s="90" t="s">
        <v>214</v>
      </c>
    </row>
    <row r="14" spans="1:5" ht="51" x14ac:dyDescent="0.2">
      <c r="A14" s="89" t="s">
        <v>12</v>
      </c>
      <c r="B14" s="89" t="s">
        <v>199</v>
      </c>
      <c r="C14" s="91" t="s">
        <v>227</v>
      </c>
      <c r="D14" s="95" t="s">
        <v>202</v>
      </c>
      <c r="E14" s="91" t="s">
        <v>214</v>
      </c>
    </row>
    <row r="15" spans="1:5" ht="51" x14ac:dyDescent="0.2">
      <c r="A15" s="72" t="s">
        <v>13</v>
      </c>
      <c r="B15" s="72" t="s">
        <v>199</v>
      </c>
      <c r="C15" s="90" t="s">
        <v>228</v>
      </c>
      <c r="D15" s="94" t="s">
        <v>202</v>
      </c>
      <c r="E15" s="90" t="s">
        <v>214</v>
      </c>
    </row>
    <row r="16" spans="1:5" ht="51" x14ac:dyDescent="0.2">
      <c r="A16" s="89" t="s">
        <v>14</v>
      </c>
      <c r="B16" s="89" t="s">
        <v>199</v>
      </c>
      <c r="C16" s="91" t="s">
        <v>229</v>
      </c>
      <c r="D16" s="95" t="s">
        <v>202</v>
      </c>
      <c r="E16" s="91" t="s">
        <v>214</v>
      </c>
    </row>
    <row r="17" spans="1:5" ht="51" x14ac:dyDescent="0.2">
      <c r="A17" s="72" t="s">
        <v>15</v>
      </c>
      <c r="B17" s="72" t="s">
        <v>199</v>
      </c>
      <c r="C17" s="90" t="s">
        <v>230</v>
      </c>
      <c r="D17" s="94" t="s">
        <v>202</v>
      </c>
      <c r="E17" s="90" t="s">
        <v>214</v>
      </c>
    </row>
    <row r="18" spans="1:5" ht="51" x14ac:dyDescent="0.2">
      <c r="A18" s="89" t="s">
        <v>16</v>
      </c>
      <c r="B18" s="89" t="s">
        <v>199</v>
      </c>
      <c r="C18" s="91" t="s">
        <v>231</v>
      </c>
      <c r="D18" s="95" t="s">
        <v>202</v>
      </c>
      <c r="E18" s="91" t="s">
        <v>214</v>
      </c>
    </row>
    <row r="19" spans="1:5" ht="51" x14ac:dyDescent="0.2">
      <c r="A19" s="72" t="s">
        <v>17</v>
      </c>
      <c r="B19" s="72" t="s">
        <v>199</v>
      </c>
      <c r="C19" s="90" t="s">
        <v>233</v>
      </c>
      <c r="D19" s="94" t="s">
        <v>202</v>
      </c>
      <c r="E19" s="90" t="s">
        <v>214</v>
      </c>
    </row>
    <row r="20" spans="1:5" ht="51" x14ac:dyDescent="0.2">
      <c r="A20" s="89" t="s">
        <v>18</v>
      </c>
      <c r="B20" s="89" t="s">
        <v>199</v>
      </c>
      <c r="C20" s="91" t="s">
        <v>234</v>
      </c>
      <c r="D20" s="95" t="s">
        <v>202</v>
      </c>
      <c r="E20" s="91" t="s">
        <v>214</v>
      </c>
    </row>
    <row r="21" spans="1:5" ht="51" x14ac:dyDescent="0.2">
      <c r="A21" s="72" t="s">
        <v>19</v>
      </c>
      <c r="B21" s="72" t="s">
        <v>199</v>
      </c>
      <c r="C21" s="90" t="s">
        <v>235</v>
      </c>
      <c r="D21" s="94" t="s">
        <v>202</v>
      </c>
      <c r="E21" s="90" t="s">
        <v>214</v>
      </c>
    </row>
    <row r="22" spans="1:5" ht="51" x14ac:dyDescent="0.2">
      <c r="A22" s="89" t="s">
        <v>20</v>
      </c>
      <c r="B22" s="89" t="s">
        <v>199</v>
      </c>
      <c r="C22" s="91" t="s">
        <v>236</v>
      </c>
      <c r="D22" s="95" t="s">
        <v>202</v>
      </c>
      <c r="E22" s="91" t="s">
        <v>214</v>
      </c>
    </row>
    <row r="23" spans="1:5" ht="34" x14ac:dyDescent="0.2">
      <c r="A23" s="72" t="s">
        <v>21</v>
      </c>
      <c r="B23" s="72" t="s">
        <v>198</v>
      </c>
      <c r="C23" s="90" t="s">
        <v>232</v>
      </c>
      <c r="D23" s="94" t="s">
        <v>215</v>
      </c>
      <c r="E23" s="90" t="s">
        <v>216</v>
      </c>
    </row>
    <row r="24" spans="1:5" ht="34" x14ac:dyDescent="0.2">
      <c r="A24" s="89" t="s">
        <v>22</v>
      </c>
      <c r="B24" s="89" t="s">
        <v>198</v>
      </c>
      <c r="C24" s="91" t="s">
        <v>237</v>
      </c>
      <c r="D24" s="95" t="s">
        <v>217</v>
      </c>
      <c r="E24" s="89" t="s">
        <v>218</v>
      </c>
    </row>
    <row r="25" spans="1:5" ht="51" x14ac:dyDescent="0.2">
      <c r="A25" s="72" t="s">
        <v>23</v>
      </c>
      <c r="B25" s="72" t="s">
        <v>199</v>
      </c>
      <c r="C25" s="90" t="s">
        <v>238</v>
      </c>
      <c r="D25" s="94" t="s">
        <v>202</v>
      </c>
      <c r="E25" s="90" t="s">
        <v>214</v>
      </c>
    </row>
    <row r="26" spans="1:5" ht="51" x14ac:dyDescent="0.2">
      <c r="A26" s="89" t="s">
        <v>24</v>
      </c>
      <c r="B26" s="89" t="s">
        <v>199</v>
      </c>
      <c r="C26" s="91" t="s">
        <v>239</v>
      </c>
      <c r="D26" s="95" t="s">
        <v>202</v>
      </c>
      <c r="E26" s="91" t="s">
        <v>214</v>
      </c>
    </row>
    <row r="27" spans="1:5" ht="51" x14ac:dyDescent="0.2">
      <c r="A27" s="72" t="s">
        <v>25</v>
      </c>
      <c r="B27" s="72" t="s">
        <v>199</v>
      </c>
      <c r="C27" s="90" t="s">
        <v>240</v>
      </c>
      <c r="D27" s="94" t="s">
        <v>202</v>
      </c>
      <c r="E27" s="90" t="s">
        <v>214</v>
      </c>
    </row>
    <row r="28" spans="1:5" ht="51" x14ac:dyDescent="0.2">
      <c r="A28" s="89" t="s">
        <v>26</v>
      </c>
      <c r="B28" s="89" t="s">
        <v>199</v>
      </c>
      <c r="C28" s="91" t="s">
        <v>241</v>
      </c>
      <c r="D28" s="95" t="s">
        <v>202</v>
      </c>
      <c r="E28" s="91" t="s">
        <v>214</v>
      </c>
    </row>
    <row r="29" spans="1:5" ht="51" x14ac:dyDescent="0.2">
      <c r="A29" s="72" t="s">
        <v>27</v>
      </c>
      <c r="B29" s="72" t="s">
        <v>199</v>
      </c>
      <c r="C29" s="90" t="s">
        <v>242</v>
      </c>
      <c r="D29" s="94" t="s">
        <v>202</v>
      </c>
      <c r="E29" s="90" t="s">
        <v>214</v>
      </c>
    </row>
    <row r="30" spans="1:5" ht="51" x14ac:dyDescent="0.2">
      <c r="A30" s="89" t="s">
        <v>28</v>
      </c>
      <c r="B30" s="89" t="s">
        <v>199</v>
      </c>
      <c r="C30" s="91" t="s">
        <v>243</v>
      </c>
      <c r="D30" s="95" t="s">
        <v>202</v>
      </c>
      <c r="E30" s="91" t="s">
        <v>214</v>
      </c>
    </row>
    <row r="31" spans="1:5" ht="51" x14ac:dyDescent="0.2">
      <c r="A31" s="72" t="s">
        <v>29</v>
      </c>
      <c r="B31" s="72" t="s">
        <v>199</v>
      </c>
      <c r="C31" s="90" t="s">
        <v>244</v>
      </c>
      <c r="D31" s="94" t="s">
        <v>202</v>
      </c>
      <c r="E31" s="90" t="s">
        <v>214</v>
      </c>
    </row>
    <row r="32" spans="1:5" ht="51" x14ac:dyDescent="0.2">
      <c r="A32" s="89" t="s">
        <v>30</v>
      </c>
      <c r="B32" s="89" t="s">
        <v>199</v>
      </c>
      <c r="C32" s="91" t="s">
        <v>245</v>
      </c>
      <c r="D32" s="95" t="s">
        <v>202</v>
      </c>
      <c r="E32" s="91" t="s">
        <v>214</v>
      </c>
    </row>
    <row r="33" spans="1:5" ht="51" x14ac:dyDescent="0.2">
      <c r="A33" s="72" t="s">
        <v>31</v>
      </c>
      <c r="B33" s="72" t="s">
        <v>199</v>
      </c>
      <c r="C33" s="90" t="s">
        <v>246</v>
      </c>
      <c r="D33" s="94" t="s">
        <v>202</v>
      </c>
      <c r="E33" s="90" t="s">
        <v>214</v>
      </c>
    </row>
    <row r="34" spans="1:5" ht="51" x14ac:dyDescent="0.2">
      <c r="A34" s="89" t="s">
        <v>32</v>
      </c>
      <c r="B34" s="89" t="s">
        <v>199</v>
      </c>
      <c r="C34" s="91" t="s">
        <v>247</v>
      </c>
      <c r="D34" s="95" t="s">
        <v>202</v>
      </c>
      <c r="E34" s="91" t="s">
        <v>214</v>
      </c>
    </row>
    <row r="35" spans="1:5" ht="51" x14ac:dyDescent="0.2">
      <c r="A35" s="72" t="s">
        <v>33</v>
      </c>
      <c r="B35" s="72" t="s">
        <v>199</v>
      </c>
      <c r="C35" s="90" t="s">
        <v>248</v>
      </c>
      <c r="D35" s="94" t="s">
        <v>202</v>
      </c>
      <c r="E35" s="90" t="s">
        <v>214</v>
      </c>
    </row>
    <row r="36" spans="1:5" ht="51" x14ac:dyDescent="0.2">
      <c r="A36" s="89" t="s">
        <v>34</v>
      </c>
      <c r="B36" s="89" t="s">
        <v>199</v>
      </c>
      <c r="C36" s="91" t="s">
        <v>249</v>
      </c>
      <c r="D36" s="95" t="s">
        <v>202</v>
      </c>
      <c r="E36" s="91" t="s">
        <v>214</v>
      </c>
    </row>
    <row r="37" spans="1:5" ht="51" x14ac:dyDescent="0.2">
      <c r="A37" s="72" t="s">
        <v>35</v>
      </c>
      <c r="B37" s="72" t="s">
        <v>199</v>
      </c>
      <c r="C37" s="90" t="s">
        <v>250</v>
      </c>
      <c r="D37" s="94" t="s">
        <v>202</v>
      </c>
      <c r="E37" s="90" t="s">
        <v>214</v>
      </c>
    </row>
    <row r="38" spans="1:5" ht="51" x14ac:dyDescent="0.2">
      <c r="A38" s="89" t="s">
        <v>36</v>
      </c>
      <c r="B38" s="89" t="s">
        <v>199</v>
      </c>
      <c r="C38" s="91" t="s">
        <v>251</v>
      </c>
      <c r="D38" s="95" t="s">
        <v>202</v>
      </c>
      <c r="E38" s="91" t="s">
        <v>214</v>
      </c>
    </row>
    <row r="39" spans="1:5" ht="51" x14ac:dyDescent="0.2">
      <c r="A39" s="72" t="s">
        <v>37</v>
      </c>
      <c r="B39" s="72" t="s">
        <v>199</v>
      </c>
      <c r="C39" s="90" t="s">
        <v>252</v>
      </c>
      <c r="D39" s="94" t="s">
        <v>202</v>
      </c>
      <c r="E39" s="90" t="s">
        <v>214</v>
      </c>
    </row>
    <row r="40" spans="1:5" ht="51" x14ac:dyDescent="0.2">
      <c r="A40" s="89" t="s">
        <v>38</v>
      </c>
      <c r="B40" s="89" t="s">
        <v>199</v>
      </c>
      <c r="C40" s="91" t="s">
        <v>253</v>
      </c>
      <c r="D40" s="95" t="s">
        <v>202</v>
      </c>
      <c r="E40" s="91" t="s">
        <v>214</v>
      </c>
    </row>
    <row r="41" spans="1:5" ht="51" x14ac:dyDescent="0.2">
      <c r="A41" s="72" t="s">
        <v>39</v>
      </c>
      <c r="B41" s="72" t="s">
        <v>199</v>
      </c>
      <c r="C41" s="90" t="s">
        <v>254</v>
      </c>
      <c r="D41" s="94" t="s">
        <v>202</v>
      </c>
      <c r="E41" s="90" t="s">
        <v>214</v>
      </c>
    </row>
    <row r="42" spans="1:5" ht="51" x14ac:dyDescent="0.2">
      <c r="A42" s="89" t="s">
        <v>40</v>
      </c>
      <c r="B42" s="89" t="s">
        <v>199</v>
      </c>
      <c r="C42" s="91" t="s">
        <v>255</v>
      </c>
      <c r="D42" s="95" t="s">
        <v>202</v>
      </c>
      <c r="E42" s="91" t="s">
        <v>214</v>
      </c>
    </row>
    <row r="43" spans="1:5" ht="51" x14ac:dyDescent="0.2">
      <c r="A43" s="72" t="s">
        <v>41</v>
      </c>
      <c r="B43" s="72" t="s">
        <v>199</v>
      </c>
      <c r="C43" s="90" t="s">
        <v>256</v>
      </c>
      <c r="D43" s="94" t="s">
        <v>202</v>
      </c>
      <c r="E43" s="90" t="s">
        <v>214</v>
      </c>
    </row>
    <row r="44" spans="1:5" ht="51" x14ac:dyDescent="0.2">
      <c r="A44" s="89" t="s">
        <v>42</v>
      </c>
      <c r="B44" s="89" t="s">
        <v>199</v>
      </c>
      <c r="C44" s="91" t="s">
        <v>257</v>
      </c>
      <c r="D44" s="95" t="s">
        <v>202</v>
      </c>
      <c r="E44" s="91" t="s">
        <v>214</v>
      </c>
    </row>
    <row r="45" spans="1:5" ht="51" x14ac:dyDescent="0.2">
      <c r="A45" s="72" t="s">
        <v>43</v>
      </c>
      <c r="B45" s="72" t="s">
        <v>199</v>
      </c>
      <c r="C45" s="90" t="s">
        <v>258</v>
      </c>
      <c r="D45" s="94" t="s">
        <v>202</v>
      </c>
      <c r="E45" s="90" t="s">
        <v>214</v>
      </c>
    </row>
    <row r="46" spans="1:5" ht="51" x14ac:dyDescent="0.2">
      <c r="A46" s="89" t="s">
        <v>44</v>
      </c>
      <c r="B46" s="89" t="s">
        <v>199</v>
      </c>
      <c r="C46" s="91" t="s">
        <v>259</v>
      </c>
      <c r="D46" s="95" t="s">
        <v>202</v>
      </c>
      <c r="E46" s="91" t="s">
        <v>214</v>
      </c>
    </row>
    <row r="47" spans="1:5" ht="51" x14ac:dyDescent="0.2">
      <c r="A47" s="72" t="s">
        <v>45</v>
      </c>
      <c r="B47" s="72" t="s">
        <v>199</v>
      </c>
      <c r="C47" s="90" t="s">
        <v>260</v>
      </c>
      <c r="D47" s="94" t="s">
        <v>202</v>
      </c>
      <c r="E47" s="90" t="s">
        <v>214</v>
      </c>
    </row>
    <row r="48" spans="1:5" ht="51" x14ac:dyDescent="0.2">
      <c r="A48" s="89" t="s">
        <v>46</v>
      </c>
      <c r="B48" s="89" t="s">
        <v>199</v>
      </c>
      <c r="C48" s="91" t="s">
        <v>261</v>
      </c>
      <c r="D48" s="95" t="s">
        <v>202</v>
      </c>
      <c r="E48" s="91" t="s">
        <v>214</v>
      </c>
    </row>
    <row r="49" spans="1:5" ht="51" x14ac:dyDescent="0.2">
      <c r="A49" s="72" t="s">
        <v>47</v>
      </c>
      <c r="B49" s="72" t="s">
        <v>199</v>
      </c>
      <c r="C49" s="90" t="s">
        <v>262</v>
      </c>
      <c r="D49" s="94" t="s">
        <v>202</v>
      </c>
      <c r="E49" s="90" t="s">
        <v>214</v>
      </c>
    </row>
    <row r="50" spans="1:5" ht="51" x14ac:dyDescent="0.2">
      <c r="A50" s="89" t="s">
        <v>48</v>
      </c>
      <c r="B50" s="89" t="s">
        <v>199</v>
      </c>
      <c r="C50" s="91" t="s">
        <v>263</v>
      </c>
      <c r="D50" s="95" t="s">
        <v>202</v>
      </c>
      <c r="E50" s="91" t="s">
        <v>214</v>
      </c>
    </row>
    <row r="51" spans="1:5" ht="51" x14ac:dyDescent="0.2">
      <c r="A51" s="72" t="s">
        <v>49</v>
      </c>
      <c r="B51" s="72" t="s">
        <v>199</v>
      </c>
      <c r="C51" s="90" t="s">
        <v>264</v>
      </c>
      <c r="D51" s="94" t="s">
        <v>202</v>
      </c>
      <c r="E51" s="90" t="s">
        <v>214</v>
      </c>
    </row>
    <row r="52" spans="1:5" ht="51" x14ac:dyDescent="0.2">
      <c r="A52" s="89" t="s">
        <v>50</v>
      </c>
      <c r="B52" s="89" t="s">
        <v>199</v>
      </c>
      <c r="C52" s="91" t="s">
        <v>265</v>
      </c>
      <c r="D52" s="95" t="s">
        <v>202</v>
      </c>
      <c r="E52" s="91" t="s">
        <v>214</v>
      </c>
    </row>
    <row r="53" spans="1:5" ht="51" x14ac:dyDescent="0.2">
      <c r="A53" s="72" t="s">
        <v>51</v>
      </c>
      <c r="B53" s="72" t="s">
        <v>199</v>
      </c>
      <c r="C53" s="90" t="s">
        <v>266</v>
      </c>
      <c r="D53" s="94" t="s">
        <v>202</v>
      </c>
      <c r="E53" s="90" t="s">
        <v>214</v>
      </c>
    </row>
    <row r="54" spans="1:5" ht="51" x14ac:dyDescent="0.2">
      <c r="A54" s="89" t="s">
        <v>52</v>
      </c>
      <c r="B54" s="89" t="s">
        <v>199</v>
      </c>
      <c r="C54" s="91" t="s">
        <v>267</v>
      </c>
      <c r="D54" s="95" t="s">
        <v>202</v>
      </c>
      <c r="E54" s="91" t="s">
        <v>214</v>
      </c>
    </row>
    <row r="55" spans="1:5" ht="51" x14ac:dyDescent="0.2">
      <c r="A55" s="72" t="s">
        <v>53</v>
      </c>
      <c r="B55" s="72" t="s">
        <v>199</v>
      </c>
      <c r="C55" s="90" t="s">
        <v>268</v>
      </c>
      <c r="D55" s="94" t="s">
        <v>202</v>
      </c>
      <c r="E55" s="90" t="s">
        <v>214</v>
      </c>
    </row>
    <row r="56" spans="1:5" ht="51" x14ac:dyDescent="0.2">
      <c r="A56" s="89" t="s">
        <v>54</v>
      </c>
      <c r="B56" s="89" t="s">
        <v>199</v>
      </c>
      <c r="C56" s="91" t="s">
        <v>269</v>
      </c>
      <c r="D56" s="95" t="s">
        <v>202</v>
      </c>
      <c r="E56" s="91" t="s">
        <v>214</v>
      </c>
    </row>
    <row r="57" spans="1:5" ht="51" x14ac:dyDescent="0.2">
      <c r="A57" s="72" t="s">
        <v>55</v>
      </c>
      <c r="B57" s="72" t="s">
        <v>199</v>
      </c>
      <c r="C57" s="90" t="s">
        <v>270</v>
      </c>
      <c r="D57" s="94" t="s">
        <v>202</v>
      </c>
      <c r="E57" s="90" t="s">
        <v>214</v>
      </c>
    </row>
    <row r="58" spans="1:5" ht="51" x14ac:dyDescent="0.2">
      <c r="A58" s="89" t="s">
        <v>56</v>
      </c>
      <c r="B58" s="89" t="s">
        <v>199</v>
      </c>
      <c r="C58" s="91" t="s">
        <v>271</v>
      </c>
      <c r="D58" s="95" t="s">
        <v>202</v>
      </c>
      <c r="E58" s="91" t="s">
        <v>214</v>
      </c>
    </row>
    <row r="59" spans="1:5" ht="51" x14ac:dyDescent="0.2">
      <c r="A59" s="72" t="s">
        <v>57</v>
      </c>
      <c r="B59" s="72" t="s">
        <v>199</v>
      </c>
      <c r="C59" s="90" t="s">
        <v>272</v>
      </c>
      <c r="D59" s="94" t="s">
        <v>202</v>
      </c>
      <c r="E59" s="90" t="s">
        <v>214</v>
      </c>
    </row>
    <row r="60" spans="1:5" ht="51" x14ac:dyDescent="0.2">
      <c r="A60" s="89" t="s">
        <v>58</v>
      </c>
      <c r="B60" s="89" t="s">
        <v>199</v>
      </c>
      <c r="C60" s="91" t="s">
        <v>276</v>
      </c>
      <c r="D60" s="95" t="s">
        <v>202</v>
      </c>
      <c r="E60" s="91" t="s">
        <v>214</v>
      </c>
    </row>
    <row r="61" spans="1:5" ht="51" x14ac:dyDescent="0.2">
      <c r="A61" s="72" t="s">
        <v>59</v>
      </c>
      <c r="B61" s="72" t="s">
        <v>199</v>
      </c>
      <c r="C61" s="90" t="s">
        <v>277</v>
      </c>
      <c r="D61" s="94" t="s">
        <v>202</v>
      </c>
      <c r="E61" s="90" t="s">
        <v>214</v>
      </c>
    </row>
    <row r="62" spans="1:5" ht="51" x14ac:dyDescent="0.2">
      <c r="A62" s="89" t="s">
        <v>60</v>
      </c>
      <c r="B62" s="89" t="s">
        <v>199</v>
      </c>
      <c r="C62" s="91" t="s">
        <v>273</v>
      </c>
      <c r="D62" s="95" t="s">
        <v>202</v>
      </c>
      <c r="E62" s="91" t="s">
        <v>214</v>
      </c>
    </row>
    <row r="63" spans="1:5" ht="51" x14ac:dyDescent="0.2">
      <c r="A63" s="72" t="s">
        <v>61</v>
      </c>
      <c r="B63" s="72" t="s">
        <v>199</v>
      </c>
      <c r="C63" s="90" t="s">
        <v>274</v>
      </c>
      <c r="D63" s="94" t="s">
        <v>202</v>
      </c>
      <c r="E63" s="90" t="s">
        <v>214</v>
      </c>
    </row>
    <row r="64" spans="1:5" ht="51" x14ac:dyDescent="0.2">
      <c r="A64" s="89" t="s">
        <v>62</v>
      </c>
      <c r="B64" s="89" t="s">
        <v>199</v>
      </c>
      <c r="C64" s="91" t="s">
        <v>275</v>
      </c>
      <c r="D64" s="95" t="s">
        <v>202</v>
      </c>
      <c r="E64" s="91" t="s">
        <v>214</v>
      </c>
    </row>
    <row r="65" spans="1:5" ht="16" x14ac:dyDescent="0.2">
      <c r="A65" s="92"/>
      <c r="B65" s="92"/>
      <c r="C65" s="93"/>
      <c r="D65" s="92"/>
      <c r="E65" s="92"/>
    </row>
    <row r="66" spans="1:5" ht="16" x14ac:dyDescent="0.2">
      <c r="A66" s="92"/>
      <c r="B66" s="92"/>
      <c r="C66" s="93"/>
      <c r="D66" s="92"/>
      <c r="E66" s="92"/>
    </row>
    <row r="67" spans="1:5" ht="16" x14ac:dyDescent="0.2">
      <c r="A67" s="92"/>
      <c r="B67" s="92"/>
      <c r="C67" s="93"/>
      <c r="D67" s="92"/>
      <c r="E67" s="92"/>
    </row>
    <row r="68" spans="1:5" ht="16" x14ac:dyDescent="0.2">
      <c r="A68" s="92"/>
      <c r="B68" s="92"/>
      <c r="C68" s="93"/>
      <c r="D68" s="92"/>
      <c r="E68" s="92"/>
    </row>
    <row r="69" spans="1:5" ht="16" x14ac:dyDescent="0.2">
      <c r="A69" s="92"/>
      <c r="B69" s="92"/>
      <c r="C69" s="93"/>
      <c r="D69" s="92"/>
      <c r="E69" s="92"/>
    </row>
    <row r="70" spans="1:5" ht="16" x14ac:dyDescent="0.2">
      <c r="A70" s="92"/>
      <c r="B70" s="92"/>
      <c r="C70" s="93"/>
      <c r="D70" s="92"/>
      <c r="E70" s="9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19952-4B9C-A54E-B933-39D8FDC7BDFA}">
  <dimension ref="A1:BP52"/>
  <sheetViews>
    <sheetView topLeftCell="A6" zoomScale="96" workbookViewId="0">
      <selection activeCell="B12" sqref="B12"/>
    </sheetView>
  </sheetViews>
  <sheetFormatPr baseColWidth="10" defaultColWidth="11.5" defaultRowHeight="15" x14ac:dyDescent="0.2"/>
  <cols>
    <col min="1" max="1" width="15.83203125" bestFit="1" customWidth="1"/>
    <col min="2" max="2" width="29.83203125" bestFit="1" customWidth="1"/>
    <col min="3" max="3" width="28.33203125" customWidth="1"/>
    <col min="4" max="4" width="21.1640625" customWidth="1"/>
    <col min="5" max="5" width="26.6640625" customWidth="1"/>
    <col min="6" max="6" width="12.6640625" customWidth="1"/>
    <col min="7" max="7" width="13.6640625" customWidth="1"/>
    <col min="8" max="8" width="12" customWidth="1"/>
    <col min="9" max="9" width="14.1640625" customWidth="1"/>
    <col min="10" max="10" width="12" customWidth="1"/>
    <col min="11" max="11" width="10.83203125" customWidth="1"/>
    <col min="12" max="12" width="15" bestFit="1" customWidth="1"/>
    <col min="13" max="13" width="12.1640625" customWidth="1"/>
    <col min="14" max="14" width="17" customWidth="1"/>
    <col min="15" max="17" width="16" bestFit="1" customWidth="1"/>
    <col min="18" max="21" width="15" bestFit="1" customWidth="1"/>
    <col min="22" max="22" width="19" bestFit="1" customWidth="1"/>
    <col min="23" max="23" width="16.6640625" bestFit="1" customWidth="1"/>
    <col min="24" max="28" width="13.1640625" bestFit="1" customWidth="1"/>
    <col min="29" max="34" width="20.33203125" bestFit="1" customWidth="1"/>
    <col min="35" max="37" width="13.33203125" bestFit="1" customWidth="1"/>
    <col min="38" max="39" width="15.5" bestFit="1" customWidth="1"/>
    <col min="40" max="40" width="15" bestFit="1" customWidth="1"/>
    <col min="41" max="43" width="13.1640625" bestFit="1" customWidth="1"/>
    <col min="44" max="44" width="14.1640625" bestFit="1" customWidth="1"/>
    <col min="45" max="50" width="19.6640625" bestFit="1" customWidth="1"/>
    <col min="51" max="55" width="20.33203125" bestFit="1" customWidth="1"/>
    <col min="56" max="59" width="13.33203125" bestFit="1" customWidth="1"/>
    <col min="60" max="60" width="14.33203125" bestFit="1" customWidth="1"/>
    <col min="61" max="61" width="13.33203125" bestFit="1" customWidth="1"/>
    <col min="62" max="62" width="14.83203125" bestFit="1" customWidth="1"/>
    <col min="63" max="63" width="18.1640625" bestFit="1" customWidth="1"/>
  </cols>
  <sheetData>
    <row r="1" spans="1:68" ht="32" customHeight="1" x14ac:dyDescent="0.2">
      <c r="A1" s="1" t="s">
        <v>0</v>
      </c>
      <c r="B1" s="1" t="s">
        <v>1</v>
      </c>
      <c r="C1" s="1" t="s">
        <v>2</v>
      </c>
      <c r="D1" s="1" t="s">
        <v>3</v>
      </c>
      <c r="E1" s="1" t="s">
        <v>4</v>
      </c>
      <c r="F1" s="1" t="s">
        <v>5</v>
      </c>
      <c r="G1" s="1" t="s">
        <v>6</v>
      </c>
      <c r="H1" s="6" t="s">
        <v>7</v>
      </c>
      <c r="I1" s="6" t="s">
        <v>8</v>
      </c>
      <c r="J1" s="6" t="s">
        <v>9</v>
      </c>
      <c r="K1" s="6" t="s">
        <v>10</v>
      </c>
      <c r="L1" s="6" t="s">
        <v>11</v>
      </c>
      <c r="M1" s="6" t="s">
        <v>12</v>
      </c>
      <c r="N1" s="1" t="s">
        <v>13</v>
      </c>
      <c r="O1" s="1" t="s">
        <v>14</v>
      </c>
      <c r="P1" s="6" t="s">
        <v>15</v>
      </c>
      <c r="Q1" s="6" t="s">
        <v>16</v>
      </c>
      <c r="R1" s="6" t="s">
        <v>17</v>
      </c>
      <c r="S1" s="6" t="s">
        <v>18</v>
      </c>
      <c r="T1" s="6" t="s">
        <v>19</v>
      </c>
      <c r="U1" s="6" t="s">
        <v>20</v>
      </c>
      <c r="V1" s="1" t="s">
        <v>21</v>
      </c>
      <c r="W1" s="1" t="s">
        <v>22</v>
      </c>
      <c r="X1" s="1" t="s">
        <v>23</v>
      </c>
      <c r="Y1" s="1" t="s">
        <v>24</v>
      </c>
      <c r="Z1" s="6" t="s">
        <v>25</v>
      </c>
      <c r="AA1" s="6" t="s">
        <v>26</v>
      </c>
      <c r="AB1" s="6" t="s">
        <v>27</v>
      </c>
      <c r="AC1" s="6" t="s">
        <v>28</v>
      </c>
      <c r="AD1" s="6" t="s">
        <v>29</v>
      </c>
      <c r="AE1" s="6" t="s">
        <v>30</v>
      </c>
      <c r="AF1" s="6" t="s">
        <v>31</v>
      </c>
      <c r="AG1" s="6" t="s">
        <v>32</v>
      </c>
      <c r="AH1" s="6" t="s">
        <v>33</v>
      </c>
      <c r="AI1" s="6" t="s">
        <v>34</v>
      </c>
      <c r="AJ1" s="6" t="s">
        <v>35</v>
      </c>
      <c r="AK1" s="6" t="s">
        <v>36</v>
      </c>
      <c r="AL1" s="6" t="s">
        <v>37</v>
      </c>
      <c r="AM1" s="6" t="s">
        <v>38</v>
      </c>
      <c r="AN1" s="1" t="s">
        <v>39</v>
      </c>
      <c r="AO1" s="6" t="s">
        <v>40</v>
      </c>
      <c r="AP1" s="6" t="s">
        <v>41</v>
      </c>
      <c r="AQ1" s="6" t="s">
        <v>42</v>
      </c>
      <c r="AR1" s="6" t="s">
        <v>43</v>
      </c>
      <c r="AS1" s="6" t="s">
        <v>44</v>
      </c>
      <c r="AT1" s="6" t="s">
        <v>45</v>
      </c>
      <c r="AU1" s="6" t="s">
        <v>46</v>
      </c>
      <c r="AV1" s="6" t="s">
        <v>47</v>
      </c>
      <c r="AW1" s="6" t="s">
        <v>48</v>
      </c>
      <c r="AX1" s="6" t="s">
        <v>49</v>
      </c>
      <c r="AY1" s="6" t="s">
        <v>50</v>
      </c>
      <c r="AZ1" s="6" t="s">
        <v>51</v>
      </c>
      <c r="BA1" s="6" t="s">
        <v>52</v>
      </c>
      <c r="BB1" s="6" t="s">
        <v>53</v>
      </c>
      <c r="BC1" s="6" t="s">
        <v>54</v>
      </c>
      <c r="BD1" s="6" t="s">
        <v>55</v>
      </c>
      <c r="BE1" s="6" t="s">
        <v>56</v>
      </c>
      <c r="BF1" s="6" t="s">
        <v>57</v>
      </c>
      <c r="BG1" s="6" t="s">
        <v>58</v>
      </c>
      <c r="BH1" s="6" t="s">
        <v>59</v>
      </c>
      <c r="BI1" s="6" t="s">
        <v>60</v>
      </c>
      <c r="BJ1" s="6" t="s">
        <v>61</v>
      </c>
      <c r="BK1" s="6" t="s">
        <v>62</v>
      </c>
    </row>
    <row r="2" spans="1:68" ht="32" x14ac:dyDescent="0.2">
      <c r="A2" s="5" t="s">
        <v>63</v>
      </c>
      <c r="B2" s="9" t="s">
        <v>64</v>
      </c>
      <c r="C2" s="5"/>
      <c r="D2" s="5" t="s">
        <v>65</v>
      </c>
      <c r="E2" s="5" t="s">
        <v>65</v>
      </c>
      <c r="F2" s="5" t="s">
        <v>65</v>
      </c>
      <c r="G2" s="5" t="s">
        <v>65</v>
      </c>
      <c r="H2" s="5" t="s">
        <v>65</v>
      </c>
      <c r="I2" s="5" t="s">
        <v>65</v>
      </c>
      <c r="J2" s="8"/>
      <c r="K2" s="8"/>
      <c r="L2" s="8"/>
      <c r="M2" s="8"/>
      <c r="N2" s="5" t="s">
        <v>65</v>
      </c>
      <c r="O2" s="5" t="s">
        <v>65</v>
      </c>
      <c r="P2" s="5" t="s">
        <v>65</v>
      </c>
      <c r="Q2" s="5" t="s">
        <v>65</v>
      </c>
      <c r="R2" s="5" t="s">
        <v>65</v>
      </c>
      <c r="S2" s="5" t="s">
        <v>65</v>
      </c>
      <c r="T2" s="5" t="s">
        <v>65</v>
      </c>
      <c r="U2" s="5" t="s">
        <v>65</v>
      </c>
      <c r="V2" s="5" t="s">
        <v>66</v>
      </c>
      <c r="W2" s="2" t="s">
        <v>67</v>
      </c>
      <c r="X2" s="7">
        <v>1</v>
      </c>
      <c r="Y2" s="7">
        <v>4</v>
      </c>
      <c r="Z2" s="7">
        <v>4</v>
      </c>
      <c r="AA2" s="7">
        <v>4</v>
      </c>
      <c r="AB2" s="7">
        <v>6</v>
      </c>
      <c r="AC2" s="7">
        <v>1</v>
      </c>
      <c r="AD2" s="7">
        <v>4</v>
      </c>
      <c r="AE2" s="7">
        <v>5</v>
      </c>
      <c r="AF2" s="7">
        <v>1</v>
      </c>
      <c r="AG2" s="7">
        <v>7</v>
      </c>
      <c r="AH2" s="7">
        <v>7</v>
      </c>
      <c r="AI2" s="7">
        <v>5</v>
      </c>
      <c r="AJ2" s="7">
        <v>3</v>
      </c>
      <c r="AK2" s="7">
        <v>4</v>
      </c>
      <c r="AL2" s="7">
        <v>3</v>
      </c>
      <c r="AM2" s="7">
        <v>3</v>
      </c>
      <c r="AN2" s="8" t="s">
        <v>65</v>
      </c>
      <c r="AO2" s="8" t="s">
        <v>65</v>
      </c>
      <c r="AP2" s="8" t="s">
        <v>65</v>
      </c>
      <c r="AQ2" s="8" t="s">
        <v>65</v>
      </c>
      <c r="AR2" s="8" t="s">
        <v>65</v>
      </c>
      <c r="AS2" s="8" t="s">
        <v>65</v>
      </c>
      <c r="AT2" s="8" t="s">
        <v>65</v>
      </c>
      <c r="AU2" s="8" t="s">
        <v>65</v>
      </c>
      <c r="AV2" s="8" t="s">
        <v>65</v>
      </c>
      <c r="AW2" s="8" t="s">
        <v>65</v>
      </c>
      <c r="AX2" s="8" t="s">
        <v>65</v>
      </c>
      <c r="AY2" s="8" t="s">
        <v>65</v>
      </c>
      <c r="AZ2" s="8" t="s">
        <v>65</v>
      </c>
      <c r="BA2" s="8" t="s">
        <v>65</v>
      </c>
      <c r="BB2" s="8" t="s">
        <v>65</v>
      </c>
      <c r="BC2" s="8" t="s">
        <v>65</v>
      </c>
      <c r="BD2" s="8"/>
      <c r="BE2" s="8"/>
      <c r="BF2" s="8"/>
      <c r="BG2" s="8"/>
      <c r="BH2" s="8"/>
      <c r="BI2" s="15">
        <f>SUM(J2:M2, AI2:AM2, BD2:BH2)</f>
        <v>18</v>
      </c>
      <c r="BJ2" s="22">
        <f>SUM(J2:M2)</f>
        <v>0</v>
      </c>
      <c r="BK2" s="23">
        <f>SUM(AI2:AM2,BD2:BH2)</f>
        <v>18</v>
      </c>
      <c r="BN2" s="11"/>
      <c r="BO2" s="11"/>
    </row>
    <row r="3" spans="1:68" ht="32" x14ac:dyDescent="0.2">
      <c r="A3" s="5" t="s">
        <v>68</v>
      </c>
      <c r="B3" s="9" t="s">
        <v>64</v>
      </c>
      <c r="C3" s="5" t="s">
        <v>65</v>
      </c>
      <c r="D3" s="5" t="s">
        <v>65</v>
      </c>
      <c r="E3" s="5" t="s">
        <v>65</v>
      </c>
      <c r="F3" s="5" t="s">
        <v>65</v>
      </c>
      <c r="G3" s="5" t="s">
        <v>65</v>
      </c>
      <c r="H3" s="5" t="s">
        <v>65</v>
      </c>
      <c r="I3" s="5" t="s">
        <v>65</v>
      </c>
      <c r="J3" s="5" t="s">
        <v>65</v>
      </c>
      <c r="K3" s="5" t="s">
        <v>65</v>
      </c>
      <c r="L3" s="5" t="s">
        <v>65</v>
      </c>
      <c r="M3" s="5" t="s">
        <v>65</v>
      </c>
      <c r="N3" s="5" t="s">
        <v>65</v>
      </c>
      <c r="O3" s="5" t="s">
        <v>65</v>
      </c>
      <c r="P3" s="5" t="s">
        <v>65</v>
      </c>
      <c r="Q3" s="5" t="s">
        <v>65</v>
      </c>
      <c r="R3" s="5" t="s">
        <v>65</v>
      </c>
      <c r="S3" s="5" t="s">
        <v>65</v>
      </c>
      <c r="T3" s="5" t="s">
        <v>65</v>
      </c>
      <c r="U3" s="5" t="s">
        <v>65</v>
      </c>
      <c r="V3" s="5" t="s">
        <v>66</v>
      </c>
      <c r="W3" s="2" t="s">
        <v>67</v>
      </c>
      <c r="X3" s="7">
        <v>3</v>
      </c>
      <c r="Y3" s="7">
        <v>6</v>
      </c>
      <c r="Z3" s="7">
        <v>4</v>
      </c>
      <c r="AA3" s="7">
        <v>4</v>
      </c>
      <c r="AB3" s="7">
        <v>5</v>
      </c>
      <c r="AC3" s="7">
        <v>5</v>
      </c>
      <c r="AD3" s="7">
        <v>6</v>
      </c>
      <c r="AE3" s="7">
        <v>4</v>
      </c>
      <c r="AF3" s="7">
        <v>2</v>
      </c>
      <c r="AG3" s="7">
        <v>7</v>
      </c>
      <c r="AH3" s="7">
        <v>7</v>
      </c>
      <c r="AI3" s="7">
        <v>7</v>
      </c>
      <c r="AJ3" s="7">
        <v>3</v>
      </c>
      <c r="AK3" s="7">
        <v>4</v>
      </c>
      <c r="AL3" s="7">
        <v>4</v>
      </c>
      <c r="AM3" s="7">
        <v>4</v>
      </c>
      <c r="AN3" s="8" t="s">
        <v>65</v>
      </c>
      <c r="AO3" s="8" t="s">
        <v>65</v>
      </c>
      <c r="AP3" s="8" t="s">
        <v>65</v>
      </c>
      <c r="AQ3" s="8" t="s">
        <v>65</v>
      </c>
      <c r="AR3" s="8" t="s">
        <v>65</v>
      </c>
      <c r="AS3" s="8" t="s">
        <v>65</v>
      </c>
      <c r="AT3" s="8" t="s">
        <v>65</v>
      </c>
      <c r="AU3" s="8" t="s">
        <v>65</v>
      </c>
      <c r="AV3" s="8" t="s">
        <v>65</v>
      </c>
      <c r="AW3" s="8" t="s">
        <v>65</v>
      </c>
      <c r="AX3" s="8" t="s">
        <v>65</v>
      </c>
      <c r="AY3" s="8" t="s">
        <v>65</v>
      </c>
      <c r="AZ3" s="8" t="s">
        <v>65</v>
      </c>
      <c r="BA3" s="8" t="s">
        <v>65</v>
      </c>
      <c r="BB3" s="8" t="s">
        <v>65</v>
      </c>
      <c r="BC3" s="8" t="s">
        <v>65</v>
      </c>
      <c r="BD3" s="8" t="s">
        <v>65</v>
      </c>
      <c r="BE3" s="8" t="s">
        <v>65</v>
      </c>
      <c r="BF3" s="8" t="s">
        <v>65</v>
      </c>
      <c r="BG3" s="8" t="s">
        <v>65</v>
      </c>
      <c r="BH3" s="8" t="s">
        <v>65</v>
      </c>
      <c r="BI3" s="15">
        <f t="shared" ref="BI3:BI36" si="0">SUM(J3:M3, AI3:AM3, BD3:BH3)</f>
        <v>22</v>
      </c>
      <c r="BJ3" s="22">
        <f t="shared" ref="BJ3:BJ36" si="1">SUM(J3:M3)</f>
        <v>0</v>
      </c>
      <c r="BK3" s="23">
        <f t="shared" ref="BK3:BK36" si="2">SUM(AI3:AM3,BD3:BH3)</f>
        <v>22</v>
      </c>
      <c r="BP3" s="42"/>
    </row>
    <row r="4" spans="1:68" ht="32" x14ac:dyDescent="0.2">
      <c r="A4" s="5" t="s">
        <v>69</v>
      </c>
      <c r="B4" s="9" t="s">
        <v>64</v>
      </c>
      <c r="C4" s="5" t="s">
        <v>65</v>
      </c>
      <c r="D4" s="5" t="s">
        <v>65</v>
      </c>
      <c r="E4" s="5" t="s">
        <v>65</v>
      </c>
      <c r="F4" s="5" t="s">
        <v>65</v>
      </c>
      <c r="G4" s="5" t="s">
        <v>65</v>
      </c>
      <c r="H4" s="5" t="s">
        <v>65</v>
      </c>
      <c r="I4" s="5" t="s">
        <v>65</v>
      </c>
      <c r="J4" s="5" t="s">
        <v>65</v>
      </c>
      <c r="K4" s="5" t="s">
        <v>65</v>
      </c>
      <c r="L4" s="5" t="s">
        <v>65</v>
      </c>
      <c r="M4" s="5" t="s">
        <v>65</v>
      </c>
      <c r="N4" s="5" t="s">
        <v>65</v>
      </c>
      <c r="O4" s="5" t="s">
        <v>65</v>
      </c>
      <c r="P4" s="5" t="s">
        <v>65</v>
      </c>
      <c r="Q4" s="5" t="s">
        <v>65</v>
      </c>
      <c r="R4" s="5" t="s">
        <v>65</v>
      </c>
      <c r="S4" s="5" t="s">
        <v>65</v>
      </c>
      <c r="T4" s="5" t="s">
        <v>65</v>
      </c>
      <c r="U4" s="5" t="s">
        <v>65</v>
      </c>
      <c r="V4" s="5" t="s">
        <v>70</v>
      </c>
      <c r="W4" s="2" t="s">
        <v>67</v>
      </c>
      <c r="X4" s="7">
        <v>2</v>
      </c>
      <c r="Y4" s="7">
        <v>4</v>
      </c>
      <c r="Z4" s="7">
        <v>2</v>
      </c>
      <c r="AA4" s="7">
        <v>4</v>
      </c>
      <c r="AB4" s="7">
        <v>5</v>
      </c>
      <c r="AC4" s="7">
        <v>7</v>
      </c>
      <c r="AD4" s="7">
        <v>4</v>
      </c>
      <c r="AE4" s="7">
        <v>7</v>
      </c>
      <c r="AF4" s="7">
        <v>7</v>
      </c>
      <c r="AG4" s="7">
        <v>7</v>
      </c>
      <c r="AH4" s="7">
        <v>7</v>
      </c>
      <c r="AI4" s="7">
        <v>7</v>
      </c>
      <c r="AJ4" s="7">
        <v>7</v>
      </c>
      <c r="AK4" s="7">
        <v>7</v>
      </c>
      <c r="AL4" s="7">
        <v>7</v>
      </c>
      <c r="AM4" s="7">
        <v>7</v>
      </c>
      <c r="AN4" s="8" t="s">
        <v>65</v>
      </c>
      <c r="AO4" s="8" t="s">
        <v>65</v>
      </c>
      <c r="AP4" s="8" t="s">
        <v>65</v>
      </c>
      <c r="AQ4" s="8" t="s">
        <v>65</v>
      </c>
      <c r="AR4" s="8" t="s">
        <v>65</v>
      </c>
      <c r="AS4" s="8" t="s">
        <v>65</v>
      </c>
      <c r="AT4" s="8" t="s">
        <v>65</v>
      </c>
      <c r="AU4" s="8" t="s">
        <v>65</v>
      </c>
      <c r="AV4" s="8" t="s">
        <v>65</v>
      </c>
      <c r="AW4" s="8" t="s">
        <v>65</v>
      </c>
      <c r="AX4" s="8" t="s">
        <v>65</v>
      </c>
      <c r="AY4" s="8" t="s">
        <v>65</v>
      </c>
      <c r="AZ4" s="8" t="s">
        <v>65</v>
      </c>
      <c r="BA4" s="8" t="s">
        <v>65</v>
      </c>
      <c r="BB4" s="8" t="s">
        <v>65</v>
      </c>
      <c r="BC4" s="8" t="s">
        <v>65</v>
      </c>
      <c r="BD4" s="8" t="s">
        <v>65</v>
      </c>
      <c r="BE4" s="8" t="s">
        <v>65</v>
      </c>
      <c r="BF4" s="8" t="s">
        <v>65</v>
      </c>
      <c r="BG4" s="8" t="s">
        <v>65</v>
      </c>
      <c r="BH4" s="8" t="s">
        <v>65</v>
      </c>
      <c r="BI4" s="15">
        <f t="shared" si="0"/>
        <v>35</v>
      </c>
      <c r="BJ4" s="22">
        <f t="shared" si="1"/>
        <v>0</v>
      </c>
      <c r="BK4" s="23">
        <f t="shared" si="2"/>
        <v>35</v>
      </c>
    </row>
    <row r="5" spans="1:68" ht="32" x14ac:dyDescent="0.2">
      <c r="A5" s="5" t="s">
        <v>71</v>
      </c>
      <c r="B5" s="9" t="s">
        <v>64</v>
      </c>
      <c r="C5" s="5" t="s">
        <v>65</v>
      </c>
      <c r="D5" s="5" t="s">
        <v>65</v>
      </c>
      <c r="E5" s="5" t="s">
        <v>65</v>
      </c>
      <c r="F5" s="5" t="s">
        <v>65</v>
      </c>
      <c r="G5" s="5" t="s">
        <v>65</v>
      </c>
      <c r="H5" s="5" t="s">
        <v>65</v>
      </c>
      <c r="I5" s="5" t="s">
        <v>65</v>
      </c>
      <c r="J5" s="5" t="s">
        <v>65</v>
      </c>
      <c r="K5" s="5" t="s">
        <v>65</v>
      </c>
      <c r="L5" s="5" t="s">
        <v>65</v>
      </c>
      <c r="M5" s="5" t="s">
        <v>65</v>
      </c>
      <c r="N5" s="5" t="s">
        <v>65</v>
      </c>
      <c r="O5" s="5" t="s">
        <v>65</v>
      </c>
      <c r="P5" s="5" t="s">
        <v>65</v>
      </c>
      <c r="Q5" s="5" t="s">
        <v>65</v>
      </c>
      <c r="R5" s="5" t="s">
        <v>65</v>
      </c>
      <c r="S5" s="5" t="s">
        <v>65</v>
      </c>
      <c r="T5" s="5" t="s">
        <v>65</v>
      </c>
      <c r="U5" s="5" t="s">
        <v>65</v>
      </c>
      <c r="V5" s="5" t="s">
        <v>72</v>
      </c>
      <c r="W5" s="2" t="s">
        <v>67</v>
      </c>
      <c r="X5" s="7">
        <v>2</v>
      </c>
      <c r="Y5" s="7">
        <v>4</v>
      </c>
      <c r="Z5" s="7">
        <v>2</v>
      </c>
      <c r="AA5" s="7">
        <v>4</v>
      </c>
      <c r="AB5" s="7">
        <v>2</v>
      </c>
      <c r="AC5" s="7">
        <v>1</v>
      </c>
      <c r="AD5" s="7">
        <v>4</v>
      </c>
      <c r="AE5" s="7">
        <v>1</v>
      </c>
      <c r="AF5" s="7">
        <v>1</v>
      </c>
      <c r="AG5" s="7">
        <v>1</v>
      </c>
      <c r="AH5" s="7">
        <v>1</v>
      </c>
      <c r="AI5" s="7">
        <v>2</v>
      </c>
      <c r="AJ5" s="7">
        <v>4</v>
      </c>
      <c r="AK5" s="7">
        <v>4</v>
      </c>
      <c r="AL5" s="8" t="s">
        <v>65</v>
      </c>
      <c r="AM5" s="7">
        <v>4</v>
      </c>
      <c r="AN5" s="8" t="s">
        <v>65</v>
      </c>
      <c r="AO5" s="8" t="s">
        <v>65</v>
      </c>
      <c r="AP5" s="8" t="s">
        <v>65</v>
      </c>
      <c r="AQ5" s="8" t="s">
        <v>65</v>
      </c>
      <c r="AR5" s="8" t="s">
        <v>65</v>
      </c>
      <c r="AS5" s="8" t="s">
        <v>65</v>
      </c>
      <c r="AT5" s="8" t="s">
        <v>65</v>
      </c>
      <c r="AU5" s="8" t="s">
        <v>65</v>
      </c>
      <c r="AV5" s="8" t="s">
        <v>65</v>
      </c>
      <c r="AW5" s="8" t="s">
        <v>65</v>
      </c>
      <c r="AX5" s="8" t="s">
        <v>65</v>
      </c>
      <c r="AY5" s="8" t="s">
        <v>65</v>
      </c>
      <c r="AZ5" s="8" t="s">
        <v>65</v>
      </c>
      <c r="BA5" s="8" t="s">
        <v>65</v>
      </c>
      <c r="BB5" s="8" t="s">
        <v>65</v>
      </c>
      <c r="BC5" s="8" t="s">
        <v>65</v>
      </c>
      <c r="BD5" s="8" t="s">
        <v>65</v>
      </c>
      <c r="BE5" s="8" t="s">
        <v>65</v>
      </c>
      <c r="BF5" s="8" t="s">
        <v>65</v>
      </c>
      <c r="BG5" s="8" t="s">
        <v>65</v>
      </c>
      <c r="BH5" s="8" t="s">
        <v>65</v>
      </c>
      <c r="BI5" s="15">
        <f t="shared" si="0"/>
        <v>14</v>
      </c>
      <c r="BJ5" s="22">
        <f t="shared" si="1"/>
        <v>0</v>
      </c>
      <c r="BK5" s="23">
        <f t="shared" si="2"/>
        <v>14</v>
      </c>
    </row>
    <row r="6" spans="1:68" ht="32" x14ac:dyDescent="0.2">
      <c r="A6" s="5" t="s">
        <v>73</v>
      </c>
      <c r="B6" s="9" t="s">
        <v>64</v>
      </c>
      <c r="C6" s="5" t="s">
        <v>65</v>
      </c>
      <c r="D6" s="5" t="s">
        <v>65</v>
      </c>
      <c r="E6" s="5" t="s">
        <v>65</v>
      </c>
      <c r="F6" s="5" t="s">
        <v>65</v>
      </c>
      <c r="G6" s="5" t="s">
        <v>65</v>
      </c>
      <c r="H6" s="5" t="s">
        <v>65</v>
      </c>
      <c r="I6" s="5" t="s">
        <v>65</v>
      </c>
      <c r="J6" s="5" t="s">
        <v>65</v>
      </c>
      <c r="K6" s="5" t="s">
        <v>65</v>
      </c>
      <c r="L6" s="5" t="s">
        <v>65</v>
      </c>
      <c r="M6" s="5" t="s">
        <v>65</v>
      </c>
      <c r="N6" s="5" t="s">
        <v>65</v>
      </c>
      <c r="O6" s="5" t="s">
        <v>65</v>
      </c>
      <c r="P6" s="5" t="s">
        <v>65</v>
      </c>
      <c r="Q6" s="5" t="s">
        <v>65</v>
      </c>
      <c r="R6" s="5" t="s">
        <v>65</v>
      </c>
      <c r="S6" s="5" t="s">
        <v>65</v>
      </c>
      <c r="T6" s="5" t="s">
        <v>65</v>
      </c>
      <c r="U6" s="5" t="s">
        <v>65</v>
      </c>
      <c r="V6" s="5" t="s">
        <v>74</v>
      </c>
      <c r="W6" s="2" t="s">
        <v>75</v>
      </c>
      <c r="X6" s="8" t="s">
        <v>65</v>
      </c>
      <c r="Y6" s="8" t="s">
        <v>65</v>
      </c>
      <c r="Z6" s="8" t="s">
        <v>65</v>
      </c>
      <c r="AA6" s="8" t="s">
        <v>65</v>
      </c>
      <c r="AB6" s="8" t="s">
        <v>65</v>
      </c>
      <c r="AC6" s="8" t="s">
        <v>65</v>
      </c>
      <c r="AD6" s="8" t="s">
        <v>65</v>
      </c>
      <c r="AE6" s="8" t="s">
        <v>65</v>
      </c>
      <c r="AF6" s="8" t="s">
        <v>65</v>
      </c>
      <c r="AG6" s="8" t="s">
        <v>65</v>
      </c>
      <c r="AH6" s="8" t="s">
        <v>65</v>
      </c>
      <c r="AI6" s="8" t="s">
        <v>65</v>
      </c>
      <c r="AJ6" s="8" t="s">
        <v>65</v>
      </c>
      <c r="AK6" s="8" t="s">
        <v>65</v>
      </c>
      <c r="AL6" s="8" t="s">
        <v>65</v>
      </c>
      <c r="AM6" s="8" t="s">
        <v>65</v>
      </c>
      <c r="AN6" s="7">
        <v>7</v>
      </c>
      <c r="AO6" s="7">
        <v>4</v>
      </c>
      <c r="AP6" s="7">
        <v>7</v>
      </c>
      <c r="AQ6" s="7">
        <v>7</v>
      </c>
      <c r="AR6" s="7">
        <v>7</v>
      </c>
      <c r="AS6" s="7">
        <v>4</v>
      </c>
      <c r="AT6" s="7">
        <v>5</v>
      </c>
      <c r="AU6" s="7">
        <v>3</v>
      </c>
      <c r="AV6" s="7">
        <v>4</v>
      </c>
      <c r="AW6" s="7">
        <v>4</v>
      </c>
      <c r="AX6" s="7">
        <v>5</v>
      </c>
      <c r="AY6" s="7">
        <v>5</v>
      </c>
      <c r="AZ6" s="7">
        <v>5</v>
      </c>
      <c r="BA6" s="7">
        <v>5</v>
      </c>
      <c r="BB6" s="7">
        <v>5</v>
      </c>
      <c r="BC6" s="7">
        <v>5</v>
      </c>
      <c r="BD6" s="7">
        <v>3</v>
      </c>
      <c r="BE6" s="7">
        <v>5</v>
      </c>
      <c r="BF6" s="7">
        <v>7</v>
      </c>
      <c r="BG6" s="7">
        <v>7</v>
      </c>
      <c r="BH6" s="7">
        <v>7</v>
      </c>
      <c r="BI6" s="15">
        <f t="shared" si="0"/>
        <v>29</v>
      </c>
      <c r="BJ6" s="22">
        <f t="shared" si="1"/>
        <v>0</v>
      </c>
      <c r="BK6" s="23">
        <f t="shared" si="2"/>
        <v>29</v>
      </c>
    </row>
    <row r="7" spans="1:68" ht="16" x14ac:dyDescent="0.2">
      <c r="A7" s="5" t="s">
        <v>76</v>
      </c>
      <c r="B7" s="9" t="s">
        <v>64</v>
      </c>
      <c r="C7" s="5" t="s">
        <v>65</v>
      </c>
      <c r="D7" s="5" t="s">
        <v>65</v>
      </c>
      <c r="E7" s="5" t="s">
        <v>65</v>
      </c>
      <c r="F7" s="5" t="s">
        <v>65</v>
      </c>
      <c r="G7" s="5" t="s">
        <v>65</v>
      </c>
      <c r="H7" s="5" t="s">
        <v>65</v>
      </c>
      <c r="I7" s="5" t="s">
        <v>65</v>
      </c>
      <c r="J7" s="5" t="s">
        <v>65</v>
      </c>
      <c r="K7" s="5" t="s">
        <v>65</v>
      </c>
      <c r="L7" s="5" t="s">
        <v>65</v>
      </c>
      <c r="M7" s="5" t="s">
        <v>65</v>
      </c>
      <c r="N7" s="5" t="s">
        <v>65</v>
      </c>
      <c r="O7" s="5" t="s">
        <v>65</v>
      </c>
      <c r="P7" s="5" t="s">
        <v>65</v>
      </c>
      <c r="Q7" s="5" t="s">
        <v>65</v>
      </c>
      <c r="R7" s="5" t="s">
        <v>65</v>
      </c>
      <c r="S7" s="5" t="s">
        <v>65</v>
      </c>
      <c r="T7" s="5" t="s">
        <v>65</v>
      </c>
      <c r="U7" s="5" t="s">
        <v>65</v>
      </c>
      <c r="V7" s="5" t="s">
        <v>77</v>
      </c>
      <c r="W7" s="2" t="s">
        <v>75</v>
      </c>
      <c r="X7" s="8" t="s">
        <v>65</v>
      </c>
      <c r="Y7" s="8" t="s">
        <v>65</v>
      </c>
      <c r="Z7" s="8" t="s">
        <v>65</v>
      </c>
      <c r="AA7" s="8" t="s">
        <v>65</v>
      </c>
      <c r="AB7" s="8" t="s">
        <v>65</v>
      </c>
      <c r="AC7" s="8" t="s">
        <v>65</v>
      </c>
      <c r="AD7" s="8" t="s">
        <v>65</v>
      </c>
      <c r="AE7" s="8" t="s">
        <v>65</v>
      </c>
      <c r="AF7" s="8" t="s">
        <v>65</v>
      </c>
      <c r="AG7" s="8" t="s">
        <v>65</v>
      </c>
      <c r="AH7" s="8" t="s">
        <v>65</v>
      </c>
      <c r="AI7" s="8" t="s">
        <v>65</v>
      </c>
      <c r="AJ7" s="8" t="s">
        <v>65</v>
      </c>
      <c r="AK7" s="8" t="s">
        <v>65</v>
      </c>
      <c r="AL7" s="8" t="s">
        <v>65</v>
      </c>
      <c r="AM7" s="8" t="s">
        <v>65</v>
      </c>
      <c r="AN7" s="7">
        <v>5</v>
      </c>
      <c r="AO7" s="7">
        <v>5</v>
      </c>
      <c r="AP7" s="7">
        <v>5</v>
      </c>
      <c r="AQ7" s="7">
        <v>5</v>
      </c>
      <c r="AR7" s="7">
        <v>5</v>
      </c>
      <c r="AS7" s="7">
        <v>2</v>
      </c>
      <c r="AT7" s="7">
        <v>3</v>
      </c>
      <c r="AU7" s="7">
        <v>1</v>
      </c>
      <c r="AV7" s="7">
        <v>3</v>
      </c>
      <c r="AW7" s="7">
        <v>4</v>
      </c>
      <c r="AX7" s="7">
        <v>4</v>
      </c>
      <c r="AY7" s="7">
        <v>3</v>
      </c>
      <c r="AZ7" s="7">
        <v>2</v>
      </c>
      <c r="BA7" s="7">
        <v>4</v>
      </c>
      <c r="BB7" s="7">
        <v>4</v>
      </c>
      <c r="BC7" s="7">
        <v>2</v>
      </c>
      <c r="BD7" s="7">
        <v>5</v>
      </c>
      <c r="BE7" s="7">
        <v>5</v>
      </c>
      <c r="BF7" s="7">
        <v>5</v>
      </c>
      <c r="BG7" s="7">
        <v>3</v>
      </c>
      <c r="BH7" s="7">
        <v>5</v>
      </c>
      <c r="BI7" s="15">
        <f t="shared" si="0"/>
        <v>23</v>
      </c>
      <c r="BJ7" s="22">
        <f t="shared" si="1"/>
        <v>0</v>
      </c>
      <c r="BK7" s="23">
        <f t="shared" si="2"/>
        <v>23</v>
      </c>
    </row>
    <row r="8" spans="1:68" ht="32" x14ac:dyDescent="0.2">
      <c r="A8" s="5" t="s">
        <v>78</v>
      </c>
      <c r="B8" s="9" t="s">
        <v>64</v>
      </c>
      <c r="C8" s="5" t="s">
        <v>65</v>
      </c>
      <c r="D8" s="5" t="s">
        <v>65</v>
      </c>
      <c r="E8" s="5" t="s">
        <v>65</v>
      </c>
      <c r="F8" s="5" t="s">
        <v>65</v>
      </c>
      <c r="G8" s="5" t="s">
        <v>65</v>
      </c>
      <c r="H8" s="5" t="s">
        <v>65</v>
      </c>
      <c r="I8" s="5" t="s">
        <v>65</v>
      </c>
      <c r="J8" s="5" t="s">
        <v>65</v>
      </c>
      <c r="K8" s="5" t="s">
        <v>65</v>
      </c>
      <c r="L8" s="5" t="s">
        <v>65</v>
      </c>
      <c r="M8" s="5" t="s">
        <v>65</v>
      </c>
      <c r="N8" s="5" t="s">
        <v>65</v>
      </c>
      <c r="O8" s="5" t="s">
        <v>65</v>
      </c>
      <c r="P8" s="5" t="s">
        <v>65</v>
      </c>
      <c r="Q8" s="5" t="s">
        <v>65</v>
      </c>
      <c r="R8" s="5" t="s">
        <v>65</v>
      </c>
      <c r="S8" s="5" t="s">
        <v>65</v>
      </c>
      <c r="T8" s="5" t="s">
        <v>65</v>
      </c>
      <c r="U8" s="5" t="s">
        <v>65</v>
      </c>
      <c r="V8" s="5" t="s">
        <v>77</v>
      </c>
      <c r="W8" s="2" t="s">
        <v>75</v>
      </c>
      <c r="X8" s="8" t="s">
        <v>65</v>
      </c>
      <c r="Y8" s="8" t="s">
        <v>65</v>
      </c>
      <c r="Z8" s="8" t="s">
        <v>65</v>
      </c>
      <c r="AA8" s="8" t="s">
        <v>65</v>
      </c>
      <c r="AB8" s="8" t="s">
        <v>65</v>
      </c>
      <c r="AC8" s="8" t="s">
        <v>65</v>
      </c>
      <c r="AD8" s="8" t="s">
        <v>65</v>
      </c>
      <c r="AE8" s="8" t="s">
        <v>65</v>
      </c>
      <c r="AF8" s="8" t="s">
        <v>65</v>
      </c>
      <c r="AG8" s="8" t="s">
        <v>65</v>
      </c>
      <c r="AH8" s="8" t="s">
        <v>65</v>
      </c>
      <c r="AI8" s="8" t="s">
        <v>65</v>
      </c>
      <c r="AJ8" s="8" t="s">
        <v>65</v>
      </c>
      <c r="AK8" s="8" t="s">
        <v>65</v>
      </c>
      <c r="AL8" s="8" t="s">
        <v>65</v>
      </c>
      <c r="AM8" s="8" t="s">
        <v>65</v>
      </c>
      <c r="AN8" s="7">
        <v>6</v>
      </c>
      <c r="AO8" s="7">
        <v>5</v>
      </c>
      <c r="AP8" s="7">
        <v>5</v>
      </c>
      <c r="AQ8" s="7">
        <v>5</v>
      </c>
      <c r="AR8" s="7">
        <v>5</v>
      </c>
      <c r="AS8" s="7">
        <v>4</v>
      </c>
      <c r="AT8" s="7">
        <v>4</v>
      </c>
      <c r="AU8" s="7">
        <v>2</v>
      </c>
      <c r="AV8" s="7">
        <v>3</v>
      </c>
      <c r="AW8" s="7">
        <v>3</v>
      </c>
      <c r="AX8" s="7">
        <v>4</v>
      </c>
      <c r="AY8" s="7">
        <v>4</v>
      </c>
      <c r="AZ8" s="7">
        <v>4</v>
      </c>
      <c r="BA8" s="7">
        <v>5</v>
      </c>
      <c r="BB8" s="7">
        <v>3</v>
      </c>
      <c r="BC8" s="7">
        <v>3</v>
      </c>
      <c r="BD8" s="7">
        <v>5</v>
      </c>
      <c r="BE8" s="7">
        <v>5</v>
      </c>
      <c r="BF8" s="7">
        <v>5</v>
      </c>
      <c r="BG8" s="7">
        <v>5</v>
      </c>
      <c r="BH8" s="7">
        <v>5</v>
      </c>
      <c r="BI8" s="15">
        <f t="shared" si="0"/>
        <v>25</v>
      </c>
      <c r="BJ8" s="22">
        <f t="shared" si="1"/>
        <v>0</v>
      </c>
      <c r="BK8" s="23">
        <f t="shared" si="2"/>
        <v>25</v>
      </c>
    </row>
    <row r="9" spans="1:68" ht="32" x14ac:dyDescent="0.2">
      <c r="A9" s="5" t="s">
        <v>79</v>
      </c>
      <c r="B9" s="9" t="s">
        <v>64</v>
      </c>
      <c r="C9" s="5" t="s">
        <v>65</v>
      </c>
      <c r="D9" s="5" t="s">
        <v>65</v>
      </c>
      <c r="E9" s="5" t="s">
        <v>65</v>
      </c>
      <c r="F9" s="5" t="s">
        <v>65</v>
      </c>
      <c r="G9" s="5" t="s">
        <v>65</v>
      </c>
      <c r="H9" s="5" t="s">
        <v>65</v>
      </c>
      <c r="I9" s="5" t="s">
        <v>65</v>
      </c>
      <c r="J9" s="5" t="s">
        <v>65</v>
      </c>
      <c r="K9" s="5" t="s">
        <v>65</v>
      </c>
      <c r="L9" s="5" t="s">
        <v>65</v>
      </c>
      <c r="M9" s="5" t="s">
        <v>65</v>
      </c>
      <c r="N9" s="5" t="s">
        <v>65</v>
      </c>
      <c r="O9" s="5" t="s">
        <v>65</v>
      </c>
      <c r="P9" s="5" t="s">
        <v>65</v>
      </c>
      <c r="Q9" s="5" t="s">
        <v>65</v>
      </c>
      <c r="R9" s="5" t="s">
        <v>65</v>
      </c>
      <c r="S9" s="5" t="s">
        <v>65</v>
      </c>
      <c r="T9" s="5" t="s">
        <v>65</v>
      </c>
      <c r="U9" s="5" t="s">
        <v>65</v>
      </c>
      <c r="V9" s="5" t="s">
        <v>66</v>
      </c>
      <c r="W9" s="2" t="s">
        <v>67</v>
      </c>
      <c r="X9" s="7">
        <v>2</v>
      </c>
      <c r="Y9" s="7">
        <v>4</v>
      </c>
      <c r="Z9" s="7">
        <v>3</v>
      </c>
      <c r="AA9" s="7">
        <v>4</v>
      </c>
      <c r="AB9" s="7">
        <v>2</v>
      </c>
      <c r="AC9" s="7">
        <v>4</v>
      </c>
      <c r="AD9" s="7">
        <v>4</v>
      </c>
      <c r="AE9" s="7">
        <v>1</v>
      </c>
      <c r="AF9" s="7">
        <v>1</v>
      </c>
      <c r="AG9" s="7">
        <v>1</v>
      </c>
      <c r="AH9" s="7">
        <v>1</v>
      </c>
      <c r="AI9" s="7">
        <v>5</v>
      </c>
      <c r="AJ9" s="7">
        <v>3</v>
      </c>
      <c r="AK9" s="7">
        <v>2</v>
      </c>
      <c r="AL9" s="7">
        <v>3</v>
      </c>
      <c r="AM9" s="7">
        <v>2</v>
      </c>
      <c r="AN9" s="8" t="s">
        <v>65</v>
      </c>
      <c r="AO9" s="8" t="s">
        <v>65</v>
      </c>
      <c r="AP9" s="8" t="s">
        <v>65</v>
      </c>
      <c r="AQ9" s="8" t="s">
        <v>65</v>
      </c>
      <c r="AR9" s="8" t="s">
        <v>65</v>
      </c>
      <c r="AS9" s="8" t="s">
        <v>65</v>
      </c>
      <c r="AT9" s="8" t="s">
        <v>65</v>
      </c>
      <c r="AU9" s="8" t="s">
        <v>65</v>
      </c>
      <c r="AV9" s="8" t="s">
        <v>65</v>
      </c>
      <c r="AW9" s="8" t="s">
        <v>65</v>
      </c>
      <c r="AX9" s="8" t="s">
        <v>65</v>
      </c>
      <c r="AY9" s="8" t="s">
        <v>65</v>
      </c>
      <c r="AZ9" s="8" t="s">
        <v>65</v>
      </c>
      <c r="BA9" s="8" t="s">
        <v>65</v>
      </c>
      <c r="BB9" s="8" t="s">
        <v>65</v>
      </c>
      <c r="BC9" s="8" t="s">
        <v>65</v>
      </c>
      <c r="BD9" s="8" t="s">
        <v>65</v>
      </c>
      <c r="BE9" s="8" t="s">
        <v>65</v>
      </c>
      <c r="BF9" s="8" t="s">
        <v>65</v>
      </c>
      <c r="BG9" s="8" t="s">
        <v>65</v>
      </c>
      <c r="BH9" s="8" t="s">
        <v>65</v>
      </c>
      <c r="BI9" s="15">
        <f t="shared" si="0"/>
        <v>15</v>
      </c>
      <c r="BJ9" s="22">
        <f t="shared" si="1"/>
        <v>0</v>
      </c>
      <c r="BK9" s="23">
        <f t="shared" si="2"/>
        <v>15</v>
      </c>
    </row>
    <row r="10" spans="1:68" ht="32" x14ac:dyDescent="0.2">
      <c r="A10" s="5" t="s">
        <v>80</v>
      </c>
      <c r="B10" s="9" t="s">
        <v>64</v>
      </c>
      <c r="C10" s="5" t="s">
        <v>65</v>
      </c>
      <c r="D10" s="5" t="s">
        <v>65</v>
      </c>
      <c r="E10" s="5" t="s">
        <v>65</v>
      </c>
      <c r="F10" s="5" t="s">
        <v>65</v>
      </c>
      <c r="G10" s="5" t="s">
        <v>65</v>
      </c>
      <c r="H10" s="5" t="s">
        <v>65</v>
      </c>
      <c r="I10" s="5" t="s">
        <v>65</v>
      </c>
      <c r="J10" s="5" t="s">
        <v>65</v>
      </c>
      <c r="K10" s="5" t="s">
        <v>65</v>
      </c>
      <c r="L10" s="5" t="s">
        <v>65</v>
      </c>
      <c r="M10" s="5" t="s">
        <v>65</v>
      </c>
      <c r="N10" s="5" t="s">
        <v>65</v>
      </c>
      <c r="O10" s="5" t="s">
        <v>65</v>
      </c>
      <c r="P10" s="5" t="s">
        <v>65</v>
      </c>
      <c r="Q10" s="5" t="s">
        <v>65</v>
      </c>
      <c r="R10" s="5" t="s">
        <v>65</v>
      </c>
      <c r="S10" s="5" t="s">
        <v>65</v>
      </c>
      <c r="T10" s="5" t="s">
        <v>65</v>
      </c>
      <c r="U10" s="5" t="s">
        <v>65</v>
      </c>
      <c r="V10" s="5" t="s">
        <v>77</v>
      </c>
      <c r="W10" s="2" t="s">
        <v>67</v>
      </c>
      <c r="X10" s="7">
        <v>4</v>
      </c>
      <c r="Y10" s="7">
        <v>5</v>
      </c>
      <c r="Z10" s="7">
        <v>7</v>
      </c>
      <c r="AA10" s="7">
        <v>4</v>
      </c>
      <c r="AB10" s="7">
        <v>7</v>
      </c>
      <c r="AC10" s="7">
        <v>7</v>
      </c>
      <c r="AD10" s="7">
        <v>5</v>
      </c>
      <c r="AE10" s="7">
        <v>5</v>
      </c>
      <c r="AF10" s="7">
        <v>3</v>
      </c>
      <c r="AG10" s="7">
        <v>7</v>
      </c>
      <c r="AH10" s="7">
        <v>7</v>
      </c>
      <c r="AI10" s="7">
        <v>6</v>
      </c>
      <c r="AJ10" s="7">
        <v>5</v>
      </c>
      <c r="AK10" s="7">
        <v>6</v>
      </c>
      <c r="AL10" s="7">
        <v>3</v>
      </c>
      <c r="AM10" s="7">
        <v>6</v>
      </c>
      <c r="AN10" s="8" t="s">
        <v>65</v>
      </c>
      <c r="AO10" s="8" t="s">
        <v>65</v>
      </c>
      <c r="AP10" s="8" t="s">
        <v>65</v>
      </c>
      <c r="AQ10" s="8" t="s">
        <v>65</v>
      </c>
      <c r="AR10" s="8" t="s">
        <v>65</v>
      </c>
      <c r="AS10" s="8" t="s">
        <v>65</v>
      </c>
      <c r="AT10" s="8" t="s">
        <v>65</v>
      </c>
      <c r="AU10" s="8" t="s">
        <v>65</v>
      </c>
      <c r="AV10" s="8" t="s">
        <v>65</v>
      </c>
      <c r="AW10" s="8" t="s">
        <v>65</v>
      </c>
      <c r="AX10" s="8" t="s">
        <v>65</v>
      </c>
      <c r="AY10" s="8" t="s">
        <v>65</v>
      </c>
      <c r="AZ10" s="8" t="s">
        <v>65</v>
      </c>
      <c r="BA10" s="8" t="s">
        <v>65</v>
      </c>
      <c r="BB10" s="8" t="s">
        <v>65</v>
      </c>
      <c r="BC10" s="8" t="s">
        <v>65</v>
      </c>
      <c r="BD10" s="8" t="s">
        <v>65</v>
      </c>
      <c r="BE10" s="8" t="s">
        <v>65</v>
      </c>
      <c r="BF10" s="8" t="s">
        <v>65</v>
      </c>
      <c r="BG10" s="8" t="s">
        <v>65</v>
      </c>
      <c r="BH10" s="8" t="s">
        <v>65</v>
      </c>
      <c r="BI10" s="15">
        <f t="shared" si="0"/>
        <v>26</v>
      </c>
      <c r="BJ10" s="22">
        <f t="shared" si="1"/>
        <v>0</v>
      </c>
      <c r="BK10" s="23">
        <f t="shared" si="2"/>
        <v>26</v>
      </c>
    </row>
    <row r="11" spans="1:68" ht="32" x14ac:dyDescent="0.2">
      <c r="A11" s="5" t="s">
        <v>81</v>
      </c>
      <c r="B11" s="9" t="s">
        <v>64</v>
      </c>
      <c r="C11" s="5" t="s">
        <v>65</v>
      </c>
      <c r="D11" s="5" t="s">
        <v>65</v>
      </c>
      <c r="E11" s="5" t="s">
        <v>65</v>
      </c>
      <c r="F11" s="5" t="s">
        <v>65</v>
      </c>
      <c r="G11" s="5" t="s">
        <v>65</v>
      </c>
      <c r="H11" s="5" t="s">
        <v>65</v>
      </c>
      <c r="I11" s="5" t="s">
        <v>65</v>
      </c>
      <c r="J11" s="5" t="s">
        <v>65</v>
      </c>
      <c r="K11" s="5" t="s">
        <v>65</v>
      </c>
      <c r="L11" s="5" t="s">
        <v>65</v>
      </c>
      <c r="M11" s="5" t="s">
        <v>65</v>
      </c>
      <c r="N11" s="5" t="s">
        <v>65</v>
      </c>
      <c r="O11" s="5" t="s">
        <v>65</v>
      </c>
      <c r="P11" s="5" t="s">
        <v>65</v>
      </c>
      <c r="Q11" s="5" t="s">
        <v>65</v>
      </c>
      <c r="R11" s="5" t="s">
        <v>65</v>
      </c>
      <c r="S11" s="5" t="s">
        <v>65</v>
      </c>
      <c r="T11" s="5" t="s">
        <v>65</v>
      </c>
      <c r="U11" s="5" t="s">
        <v>65</v>
      </c>
      <c r="V11" s="5" t="s">
        <v>77</v>
      </c>
      <c r="W11" s="2" t="s">
        <v>67</v>
      </c>
      <c r="X11" s="7">
        <v>7</v>
      </c>
      <c r="Y11" s="7">
        <v>7</v>
      </c>
      <c r="Z11" s="7">
        <v>7</v>
      </c>
      <c r="AA11" s="7">
        <v>5</v>
      </c>
      <c r="AB11" s="7">
        <v>7</v>
      </c>
      <c r="AC11" s="7">
        <v>7</v>
      </c>
      <c r="AD11" s="7">
        <v>7</v>
      </c>
      <c r="AE11" s="7">
        <v>5</v>
      </c>
      <c r="AF11" s="7">
        <v>7</v>
      </c>
      <c r="AG11" s="7">
        <v>7</v>
      </c>
      <c r="AH11" s="7">
        <v>7</v>
      </c>
      <c r="AI11" s="7">
        <v>7</v>
      </c>
      <c r="AJ11" s="7">
        <v>7</v>
      </c>
      <c r="AK11" s="7">
        <v>7</v>
      </c>
      <c r="AL11" s="7">
        <v>7</v>
      </c>
      <c r="AM11" s="7">
        <v>7</v>
      </c>
      <c r="AN11" s="8" t="s">
        <v>65</v>
      </c>
      <c r="AO11" s="8" t="s">
        <v>65</v>
      </c>
      <c r="AP11" s="8" t="s">
        <v>65</v>
      </c>
      <c r="AQ11" s="8" t="s">
        <v>65</v>
      </c>
      <c r="AR11" s="8" t="s">
        <v>65</v>
      </c>
      <c r="AS11" s="8" t="s">
        <v>65</v>
      </c>
      <c r="AT11" s="8" t="s">
        <v>65</v>
      </c>
      <c r="AU11" s="8" t="s">
        <v>65</v>
      </c>
      <c r="AV11" s="8" t="s">
        <v>65</v>
      </c>
      <c r="AW11" s="8" t="s">
        <v>65</v>
      </c>
      <c r="AX11" s="8" t="s">
        <v>65</v>
      </c>
      <c r="AY11" s="8" t="s">
        <v>65</v>
      </c>
      <c r="AZ11" s="8" t="s">
        <v>65</v>
      </c>
      <c r="BA11" s="8" t="s">
        <v>65</v>
      </c>
      <c r="BB11" s="8" t="s">
        <v>65</v>
      </c>
      <c r="BC11" s="8" t="s">
        <v>65</v>
      </c>
      <c r="BD11" s="8" t="s">
        <v>65</v>
      </c>
      <c r="BE11" s="8" t="s">
        <v>65</v>
      </c>
      <c r="BF11" s="8" t="s">
        <v>65</v>
      </c>
      <c r="BG11" s="8" t="s">
        <v>65</v>
      </c>
      <c r="BH11" s="8" t="s">
        <v>65</v>
      </c>
      <c r="BI11" s="15">
        <f t="shared" si="0"/>
        <v>35</v>
      </c>
      <c r="BJ11" s="22">
        <f t="shared" si="1"/>
        <v>0</v>
      </c>
      <c r="BK11" s="23">
        <f t="shared" si="2"/>
        <v>35</v>
      </c>
    </row>
    <row r="12" spans="1:68" ht="32" x14ac:dyDescent="0.2">
      <c r="A12" s="5" t="s">
        <v>82</v>
      </c>
      <c r="B12" s="9" t="s">
        <v>83</v>
      </c>
      <c r="C12" s="9" t="s">
        <v>84</v>
      </c>
      <c r="D12" s="9" t="s">
        <v>85</v>
      </c>
      <c r="E12" s="5" t="s">
        <v>86</v>
      </c>
      <c r="F12" s="7">
        <v>5</v>
      </c>
      <c r="G12" s="7">
        <v>2</v>
      </c>
      <c r="H12" s="7">
        <v>2</v>
      </c>
      <c r="I12" s="7">
        <v>2</v>
      </c>
      <c r="J12" s="7">
        <v>2</v>
      </c>
      <c r="K12" s="7">
        <v>4</v>
      </c>
      <c r="L12" s="7">
        <v>5</v>
      </c>
      <c r="M12" s="7">
        <v>5</v>
      </c>
      <c r="N12" s="7">
        <v>3</v>
      </c>
      <c r="O12" s="7">
        <v>3</v>
      </c>
      <c r="P12" s="7">
        <v>5</v>
      </c>
      <c r="Q12" s="7">
        <v>4</v>
      </c>
      <c r="R12" s="7">
        <v>3</v>
      </c>
      <c r="S12" s="7">
        <v>7</v>
      </c>
      <c r="T12" s="7">
        <v>4</v>
      </c>
      <c r="U12" s="7">
        <v>4</v>
      </c>
      <c r="V12" s="5" t="s">
        <v>65</v>
      </c>
      <c r="W12" s="5" t="s">
        <v>65</v>
      </c>
      <c r="X12" s="8" t="s">
        <v>65</v>
      </c>
      <c r="Y12" s="8" t="s">
        <v>65</v>
      </c>
      <c r="Z12" s="8" t="s">
        <v>65</v>
      </c>
      <c r="AA12" s="8" t="s">
        <v>65</v>
      </c>
      <c r="AB12" s="8" t="s">
        <v>65</v>
      </c>
      <c r="AC12" s="8" t="s">
        <v>65</v>
      </c>
      <c r="AD12" s="8" t="s">
        <v>65</v>
      </c>
      <c r="AE12" s="8" t="s">
        <v>65</v>
      </c>
      <c r="AF12" s="8" t="s">
        <v>65</v>
      </c>
      <c r="AG12" s="8" t="s">
        <v>65</v>
      </c>
      <c r="AH12" s="8" t="s">
        <v>65</v>
      </c>
      <c r="AI12" s="8" t="s">
        <v>65</v>
      </c>
      <c r="AJ12" s="8" t="s">
        <v>65</v>
      </c>
      <c r="AK12" s="8" t="s">
        <v>65</v>
      </c>
      <c r="AL12" s="8" t="s">
        <v>65</v>
      </c>
      <c r="AM12" s="8" t="s">
        <v>65</v>
      </c>
      <c r="AN12" s="8" t="s">
        <v>65</v>
      </c>
      <c r="AO12" s="8" t="s">
        <v>65</v>
      </c>
      <c r="AP12" s="8" t="s">
        <v>65</v>
      </c>
      <c r="AQ12" s="8" t="s">
        <v>65</v>
      </c>
      <c r="AR12" s="8" t="s">
        <v>65</v>
      </c>
      <c r="AS12" s="8" t="s">
        <v>65</v>
      </c>
      <c r="AT12" s="8" t="s">
        <v>65</v>
      </c>
      <c r="AU12" s="8" t="s">
        <v>65</v>
      </c>
      <c r="AV12" s="8" t="s">
        <v>65</v>
      </c>
      <c r="AW12" s="8" t="s">
        <v>65</v>
      </c>
      <c r="AX12" s="8" t="s">
        <v>65</v>
      </c>
      <c r="AY12" s="8" t="s">
        <v>65</v>
      </c>
      <c r="AZ12" s="8" t="s">
        <v>65</v>
      </c>
      <c r="BA12" s="8" t="s">
        <v>65</v>
      </c>
      <c r="BB12" s="8" t="s">
        <v>65</v>
      </c>
      <c r="BC12" s="8" t="s">
        <v>65</v>
      </c>
      <c r="BD12" s="8" t="s">
        <v>65</v>
      </c>
      <c r="BE12" s="8" t="s">
        <v>65</v>
      </c>
      <c r="BF12" s="8" t="s">
        <v>65</v>
      </c>
      <c r="BG12" s="8" t="s">
        <v>65</v>
      </c>
      <c r="BH12" s="8" t="s">
        <v>65</v>
      </c>
      <c r="BI12" s="15">
        <f t="shared" si="0"/>
        <v>16</v>
      </c>
      <c r="BJ12" s="22">
        <f t="shared" si="1"/>
        <v>16</v>
      </c>
      <c r="BK12" s="23">
        <f t="shared" si="2"/>
        <v>0</v>
      </c>
    </row>
    <row r="13" spans="1:68" ht="32" x14ac:dyDescent="0.2">
      <c r="A13" s="5" t="s">
        <v>87</v>
      </c>
      <c r="B13" s="9" t="s">
        <v>83</v>
      </c>
      <c r="C13" s="9" t="s">
        <v>84</v>
      </c>
      <c r="D13" s="9" t="s">
        <v>88</v>
      </c>
      <c r="E13" s="5" t="s">
        <v>89</v>
      </c>
      <c r="F13" s="7">
        <v>6</v>
      </c>
      <c r="G13" s="7">
        <v>6</v>
      </c>
      <c r="H13" s="7">
        <v>1</v>
      </c>
      <c r="I13" s="7">
        <v>1</v>
      </c>
      <c r="J13" s="7">
        <v>1</v>
      </c>
      <c r="K13" s="7">
        <v>5</v>
      </c>
      <c r="L13" s="7">
        <v>6</v>
      </c>
      <c r="M13" s="7">
        <v>6</v>
      </c>
      <c r="N13" s="7">
        <v>1</v>
      </c>
      <c r="O13" s="7">
        <v>1</v>
      </c>
      <c r="P13" s="7">
        <v>6</v>
      </c>
      <c r="Q13" s="7">
        <v>5</v>
      </c>
      <c r="R13" s="7">
        <v>1</v>
      </c>
      <c r="S13" s="7">
        <v>1</v>
      </c>
      <c r="T13" s="7">
        <v>1</v>
      </c>
      <c r="U13" s="7">
        <v>6</v>
      </c>
      <c r="V13" s="5" t="s">
        <v>65</v>
      </c>
      <c r="W13" s="5" t="s">
        <v>65</v>
      </c>
      <c r="X13" s="8" t="s">
        <v>65</v>
      </c>
      <c r="Y13" s="8" t="s">
        <v>65</v>
      </c>
      <c r="Z13" s="8" t="s">
        <v>65</v>
      </c>
      <c r="AA13" s="8" t="s">
        <v>65</v>
      </c>
      <c r="AB13" s="8" t="s">
        <v>65</v>
      </c>
      <c r="AC13" s="8" t="s">
        <v>65</v>
      </c>
      <c r="AD13" s="8" t="s">
        <v>65</v>
      </c>
      <c r="AE13" s="8" t="s">
        <v>65</v>
      </c>
      <c r="AF13" s="8" t="s">
        <v>65</v>
      </c>
      <c r="AG13" s="8" t="s">
        <v>65</v>
      </c>
      <c r="AH13" s="8" t="s">
        <v>65</v>
      </c>
      <c r="AI13" s="8" t="s">
        <v>65</v>
      </c>
      <c r="AJ13" s="8" t="s">
        <v>65</v>
      </c>
      <c r="AK13" s="8" t="s">
        <v>65</v>
      </c>
      <c r="AL13" s="8" t="s">
        <v>65</v>
      </c>
      <c r="AM13" s="8" t="s">
        <v>65</v>
      </c>
      <c r="AN13" s="8" t="s">
        <v>65</v>
      </c>
      <c r="AO13" s="8" t="s">
        <v>65</v>
      </c>
      <c r="AP13" s="8" t="s">
        <v>65</v>
      </c>
      <c r="AQ13" s="8" t="s">
        <v>65</v>
      </c>
      <c r="AR13" s="8" t="s">
        <v>65</v>
      </c>
      <c r="AS13" s="8" t="s">
        <v>65</v>
      </c>
      <c r="AT13" s="8" t="s">
        <v>65</v>
      </c>
      <c r="AU13" s="8" t="s">
        <v>65</v>
      </c>
      <c r="AV13" s="8" t="s">
        <v>65</v>
      </c>
      <c r="AW13" s="8" t="s">
        <v>65</v>
      </c>
      <c r="AX13" s="8" t="s">
        <v>65</v>
      </c>
      <c r="AY13" s="8" t="s">
        <v>65</v>
      </c>
      <c r="AZ13" s="8" t="s">
        <v>65</v>
      </c>
      <c r="BA13" s="8" t="s">
        <v>65</v>
      </c>
      <c r="BB13" s="8" t="s">
        <v>65</v>
      </c>
      <c r="BC13" s="8" t="s">
        <v>65</v>
      </c>
      <c r="BD13" s="8" t="s">
        <v>65</v>
      </c>
      <c r="BE13" s="8" t="s">
        <v>65</v>
      </c>
      <c r="BF13" s="8" t="s">
        <v>65</v>
      </c>
      <c r="BG13" s="8" t="s">
        <v>65</v>
      </c>
      <c r="BH13" s="8" t="s">
        <v>65</v>
      </c>
      <c r="BI13" s="15">
        <f t="shared" si="0"/>
        <v>18</v>
      </c>
      <c r="BJ13" s="22">
        <f t="shared" si="1"/>
        <v>18</v>
      </c>
      <c r="BK13" s="23">
        <f t="shared" si="2"/>
        <v>0</v>
      </c>
    </row>
    <row r="14" spans="1:68" ht="32" x14ac:dyDescent="0.2">
      <c r="A14" s="5" t="s">
        <v>90</v>
      </c>
      <c r="B14" s="9" t="s">
        <v>83</v>
      </c>
      <c r="C14" s="9" t="s">
        <v>91</v>
      </c>
      <c r="D14" s="9" t="s">
        <v>85</v>
      </c>
      <c r="E14" s="5" t="s">
        <v>86</v>
      </c>
      <c r="F14" s="7">
        <v>7</v>
      </c>
      <c r="G14" s="7">
        <v>7</v>
      </c>
      <c r="H14" s="7">
        <v>5</v>
      </c>
      <c r="I14" s="7">
        <v>4</v>
      </c>
      <c r="J14" s="7">
        <v>4</v>
      </c>
      <c r="K14" s="7">
        <v>5</v>
      </c>
      <c r="L14" s="7">
        <v>6</v>
      </c>
      <c r="M14" s="7">
        <v>6</v>
      </c>
      <c r="N14" s="7">
        <v>5</v>
      </c>
      <c r="O14" s="7">
        <v>5</v>
      </c>
      <c r="P14" s="7">
        <v>6</v>
      </c>
      <c r="Q14" s="7">
        <v>5</v>
      </c>
      <c r="R14" s="7">
        <v>4</v>
      </c>
      <c r="S14" s="7">
        <v>4</v>
      </c>
      <c r="T14" s="7">
        <v>5</v>
      </c>
      <c r="U14" s="7">
        <v>6</v>
      </c>
      <c r="V14" s="5" t="s">
        <v>65</v>
      </c>
      <c r="W14" s="5" t="s">
        <v>65</v>
      </c>
      <c r="X14" s="8" t="s">
        <v>65</v>
      </c>
      <c r="Y14" s="8" t="s">
        <v>65</v>
      </c>
      <c r="Z14" s="8" t="s">
        <v>65</v>
      </c>
      <c r="AA14" s="8" t="s">
        <v>65</v>
      </c>
      <c r="AB14" s="8" t="s">
        <v>65</v>
      </c>
      <c r="AC14" s="8" t="s">
        <v>65</v>
      </c>
      <c r="AD14" s="8" t="s">
        <v>65</v>
      </c>
      <c r="AE14" s="8" t="s">
        <v>65</v>
      </c>
      <c r="AF14" s="8" t="s">
        <v>65</v>
      </c>
      <c r="AG14" s="8" t="s">
        <v>65</v>
      </c>
      <c r="AH14" s="8" t="s">
        <v>65</v>
      </c>
      <c r="AI14" s="8" t="s">
        <v>65</v>
      </c>
      <c r="AJ14" s="8" t="s">
        <v>65</v>
      </c>
      <c r="AK14" s="8" t="s">
        <v>65</v>
      </c>
      <c r="AL14" s="8" t="s">
        <v>65</v>
      </c>
      <c r="AM14" s="8" t="s">
        <v>65</v>
      </c>
      <c r="AN14" s="8" t="s">
        <v>65</v>
      </c>
      <c r="AO14" s="8" t="s">
        <v>65</v>
      </c>
      <c r="AP14" s="8" t="s">
        <v>65</v>
      </c>
      <c r="AQ14" s="8" t="s">
        <v>65</v>
      </c>
      <c r="AR14" s="8" t="s">
        <v>65</v>
      </c>
      <c r="AS14" s="8" t="s">
        <v>65</v>
      </c>
      <c r="AT14" s="8" t="s">
        <v>65</v>
      </c>
      <c r="AU14" s="8" t="s">
        <v>65</v>
      </c>
      <c r="AV14" s="8" t="s">
        <v>65</v>
      </c>
      <c r="AW14" s="8" t="s">
        <v>65</v>
      </c>
      <c r="AX14" s="8" t="s">
        <v>65</v>
      </c>
      <c r="AY14" s="8" t="s">
        <v>65</v>
      </c>
      <c r="AZ14" s="8" t="s">
        <v>65</v>
      </c>
      <c r="BA14" s="8" t="s">
        <v>65</v>
      </c>
      <c r="BB14" s="8" t="s">
        <v>65</v>
      </c>
      <c r="BC14" s="8" t="s">
        <v>65</v>
      </c>
      <c r="BD14" s="8" t="s">
        <v>65</v>
      </c>
      <c r="BE14" s="8" t="s">
        <v>65</v>
      </c>
      <c r="BF14" s="8" t="s">
        <v>65</v>
      </c>
      <c r="BG14" s="8" t="s">
        <v>65</v>
      </c>
      <c r="BH14" s="8" t="s">
        <v>65</v>
      </c>
      <c r="BI14" s="15">
        <f t="shared" si="0"/>
        <v>21</v>
      </c>
      <c r="BJ14" s="22">
        <f t="shared" si="1"/>
        <v>21</v>
      </c>
      <c r="BK14" s="23">
        <f t="shared" si="2"/>
        <v>0</v>
      </c>
    </row>
    <row r="15" spans="1:68" ht="16" x14ac:dyDescent="0.2">
      <c r="A15" s="5" t="s">
        <v>92</v>
      </c>
      <c r="B15" s="9" t="s">
        <v>83</v>
      </c>
      <c r="C15" s="9" t="s">
        <v>93</v>
      </c>
      <c r="D15" s="9" t="s">
        <v>94</v>
      </c>
      <c r="E15" s="5" t="s">
        <v>95</v>
      </c>
      <c r="F15" s="7">
        <v>6</v>
      </c>
      <c r="G15" s="7">
        <v>4</v>
      </c>
      <c r="H15" s="7">
        <v>2</v>
      </c>
      <c r="I15" s="7">
        <v>2</v>
      </c>
      <c r="J15" s="7">
        <v>2</v>
      </c>
      <c r="K15" s="7">
        <v>5</v>
      </c>
      <c r="L15" s="7">
        <v>6</v>
      </c>
      <c r="M15" s="7">
        <v>6</v>
      </c>
      <c r="N15" s="7">
        <v>2</v>
      </c>
      <c r="O15" s="7">
        <v>2</v>
      </c>
      <c r="P15" s="7">
        <v>5</v>
      </c>
      <c r="Q15" s="7">
        <v>5</v>
      </c>
      <c r="R15" s="7">
        <v>2</v>
      </c>
      <c r="S15" s="7">
        <v>2</v>
      </c>
      <c r="T15" s="7">
        <v>5</v>
      </c>
      <c r="U15" s="7">
        <v>5</v>
      </c>
      <c r="V15" s="5" t="s">
        <v>65</v>
      </c>
      <c r="W15" s="5" t="s">
        <v>65</v>
      </c>
      <c r="X15" s="8" t="s">
        <v>65</v>
      </c>
      <c r="Y15" s="8" t="s">
        <v>65</v>
      </c>
      <c r="Z15" s="8" t="s">
        <v>65</v>
      </c>
      <c r="AA15" s="8" t="s">
        <v>65</v>
      </c>
      <c r="AB15" s="8" t="s">
        <v>65</v>
      </c>
      <c r="AC15" s="8" t="s">
        <v>65</v>
      </c>
      <c r="AD15" s="8" t="s">
        <v>65</v>
      </c>
      <c r="AE15" s="8" t="s">
        <v>65</v>
      </c>
      <c r="AF15" s="8" t="s">
        <v>65</v>
      </c>
      <c r="AG15" s="8" t="s">
        <v>65</v>
      </c>
      <c r="AH15" s="8" t="s">
        <v>65</v>
      </c>
      <c r="AI15" s="8" t="s">
        <v>65</v>
      </c>
      <c r="AJ15" s="8" t="s">
        <v>65</v>
      </c>
      <c r="AK15" s="8" t="s">
        <v>65</v>
      </c>
      <c r="AL15" s="8" t="s">
        <v>65</v>
      </c>
      <c r="AM15" s="8" t="s">
        <v>65</v>
      </c>
      <c r="AN15" s="8" t="s">
        <v>65</v>
      </c>
      <c r="AO15" s="8" t="s">
        <v>65</v>
      </c>
      <c r="AP15" s="8" t="s">
        <v>65</v>
      </c>
      <c r="AQ15" s="8" t="s">
        <v>65</v>
      </c>
      <c r="AR15" s="8" t="s">
        <v>65</v>
      </c>
      <c r="AS15" s="8" t="s">
        <v>65</v>
      </c>
      <c r="AT15" s="8" t="s">
        <v>65</v>
      </c>
      <c r="AU15" s="8" t="s">
        <v>65</v>
      </c>
      <c r="AV15" s="8" t="s">
        <v>65</v>
      </c>
      <c r="AW15" s="8" t="s">
        <v>65</v>
      </c>
      <c r="AX15" s="8" t="s">
        <v>65</v>
      </c>
      <c r="AY15" s="8" t="s">
        <v>65</v>
      </c>
      <c r="AZ15" s="8" t="s">
        <v>65</v>
      </c>
      <c r="BA15" s="8" t="s">
        <v>65</v>
      </c>
      <c r="BB15" s="8" t="s">
        <v>65</v>
      </c>
      <c r="BC15" s="8" t="s">
        <v>65</v>
      </c>
      <c r="BD15" s="8" t="s">
        <v>65</v>
      </c>
      <c r="BE15" s="8" t="s">
        <v>65</v>
      </c>
      <c r="BF15" s="8" t="s">
        <v>65</v>
      </c>
      <c r="BG15" s="8" t="s">
        <v>65</v>
      </c>
      <c r="BH15" s="8" t="s">
        <v>65</v>
      </c>
      <c r="BI15" s="15">
        <f t="shared" si="0"/>
        <v>19</v>
      </c>
      <c r="BJ15" s="22">
        <f t="shared" si="1"/>
        <v>19</v>
      </c>
      <c r="BK15" s="23">
        <f t="shared" si="2"/>
        <v>0</v>
      </c>
    </row>
    <row r="16" spans="1:68" ht="32" x14ac:dyDescent="0.2">
      <c r="A16" s="5" t="s">
        <v>96</v>
      </c>
      <c r="B16" s="9" t="s">
        <v>83</v>
      </c>
      <c r="C16" s="9" t="s">
        <v>91</v>
      </c>
      <c r="D16" s="9" t="s">
        <v>94</v>
      </c>
      <c r="E16" s="5" t="s">
        <v>97</v>
      </c>
      <c r="F16" s="7">
        <v>6</v>
      </c>
      <c r="G16" s="7">
        <v>4</v>
      </c>
      <c r="H16" s="7">
        <v>4</v>
      </c>
      <c r="I16" s="7">
        <v>2</v>
      </c>
      <c r="J16" s="7">
        <v>2</v>
      </c>
      <c r="K16" s="7">
        <v>4</v>
      </c>
      <c r="L16" s="7">
        <v>5</v>
      </c>
      <c r="M16" s="7">
        <v>5</v>
      </c>
      <c r="N16" s="7">
        <v>2</v>
      </c>
      <c r="O16" s="7">
        <v>3</v>
      </c>
      <c r="P16" s="7">
        <v>6</v>
      </c>
      <c r="Q16" s="7">
        <v>5</v>
      </c>
      <c r="R16" s="7">
        <v>3</v>
      </c>
      <c r="S16" s="7">
        <v>2</v>
      </c>
      <c r="T16" s="7">
        <v>5</v>
      </c>
      <c r="U16" s="7">
        <v>6</v>
      </c>
      <c r="V16" s="5" t="s">
        <v>65</v>
      </c>
      <c r="W16" s="5" t="s">
        <v>65</v>
      </c>
      <c r="X16" s="8" t="s">
        <v>65</v>
      </c>
      <c r="Y16" s="8" t="s">
        <v>65</v>
      </c>
      <c r="Z16" s="8" t="s">
        <v>65</v>
      </c>
      <c r="AA16" s="8" t="s">
        <v>65</v>
      </c>
      <c r="AB16" s="8" t="s">
        <v>65</v>
      </c>
      <c r="AC16" s="8" t="s">
        <v>65</v>
      </c>
      <c r="AD16" s="8" t="s">
        <v>65</v>
      </c>
      <c r="AE16" s="8" t="s">
        <v>65</v>
      </c>
      <c r="AF16" s="8" t="s">
        <v>65</v>
      </c>
      <c r="AG16" s="8" t="s">
        <v>65</v>
      </c>
      <c r="AH16" s="8" t="s">
        <v>65</v>
      </c>
      <c r="AI16" s="8" t="s">
        <v>65</v>
      </c>
      <c r="AJ16" s="8" t="s">
        <v>65</v>
      </c>
      <c r="AK16" s="8" t="s">
        <v>65</v>
      </c>
      <c r="AL16" s="8" t="s">
        <v>65</v>
      </c>
      <c r="AM16" s="8" t="s">
        <v>65</v>
      </c>
      <c r="AN16" s="8" t="s">
        <v>65</v>
      </c>
      <c r="AO16" s="8" t="s">
        <v>65</v>
      </c>
      <c r="AP16" s="8" t="s">
        <v>65</v>
      </c>
      <c r="AQ16" s="8" t="s">
        <v>65</v>
      </c>
      <c r="AR16" s="8" t="s">
        <v>65</v>
      </c>
      <c r="AS16" s="8" t="s">
        <v>65</v>
      </c>
      <c r="AT16" s="8" t="s">
        <v>65</v>
      </c>
      <c r="AU16" s="8" t="s">
        <v>65</v>
      </c>
      <c r="AV16" s="8" t="s">
        <v>65</v>
      </c>
      <c r="AW16" s="8" t="s">
        <v>65</v>
      </c>
      <c r="AX16" s="8" t="s">
        <v>65</v>
      </c>
      <c r="AY16" s="8" t="s">
        <v>65</v>
      </c>
      <c r="AZ16" s="8" t="s">
        <v>65</v>
      </c>
      <c r="BA16" s="8" t="s">
        <v>65</v>
      </c>
      <c r="BB16" s="8" t="s">
        <v>65</v>
      </c>
      <c r="BC16" s="8" t="s">
        <v>65</v>
      </c>
      <c r="BD16" s="8" t="s">
        <v>65</v>
      </c>
      <c r="BE16" s="8" t="s">
        <v>65</v>
      </c>
      <c r="BF16" s="8" t="s">
        <v>65</v>
      </c>
      <c r="BG16" s="8" t="s">
        <v>65</v>
      </c>
      <c r="BH16" s="8" t="s">
        <v>65</v>
      </c>
      <c r="BI16" s="15">
        <f t="shared" si="0"/>
        <v>16</v>
      </c>
      <c r="BJ16" s="22">
        <f t="shared" si="1"/>
        <v>16</v>
      </c>
      <c r="BK16" s="23">
        <f t="shared" si="2"/>
        <v>0</v>
      </c>
    </row>
    <row r="17" spans="1:63" ht="32" x14ac:dyDescent="0.2">
      <c r="A17" s="5" t="s">
        <v>98</v>
      </c>
      <c r="B17" s="9" t="s">
        <v>83</v>
      </c>
      <c r="C17" s="9" t="s">
        <v>93</v>
      </c>
      <c r="D17" s="9" t="s">
        <v>94</v>
      </c>
      <c r="E17" s="5" t="s">
        <v>95</v>
      </c>
      <c r="F17" s="7">
        <v>6</v>
      </c>
      <c r="G17" s="7">
        <v>4</v>
      </c>
      <c r="H17" s="7">
        <v>4</v>
      </c>
      <c r="I17" s="7">
        <v>2</v>
      </c>
      <c r="J17" s="7">
        <v>2</v>
      </c>
      <c r="K17" s="7">
        <v>6</v>
      </c>
      <c r="L17" s="7">
        <v>6</v>
      </c>
      <c r="M17" s="7">
        <v>6</v>
      </c>
      <c r="N17" s="7">
        <v>2</v>
      </c>
      <c r="O17" s="7">
        <v>2</v>
      </c>
      <c r="P17" s="7">
        <v>6</v>
      </c>
      <c r="Q17" s="7">
        <v>6</v>
      </c>
      <c r="R17" s="7">
        <v>3</v>
      </c>
      <c r="S17" s="7">
        <v>3</v>
      </c>
      <c r="T17" s="7">
        <v>4</v>
      </c>
      <c r="U17" s="7">
        <v>6</v>
      </c>
      <c r="V17" s="5" t="s">
        <v>65</v>
      </c>
      <c r="W17" s="5" t="s">
        <v>65</v>
      </c>
      <c r="X17" s="8" t="s">
        <v>65</v>
      </c>
      <c r="Y17" s="8" t="s">
        <v>65</v>
      </c>
      <c r="Z17" s="8" t="s">
        <v>65</v>
      </c>
      <c r="AA17" s="8" t="s">
        <v>65</v>
      </c>
      <c r="AB17" s="8" t="s">
        <v>65</v>
      </c>
      <c r="AC17" s="8" t="s">
        <v>65</v>
      </c>
      <c r="AD17" s="8" t="s">
        <v>65</v>
      </c>
      <c r="AE17" s="8" t="s">
        <v>65</v>
      </c>
      <c r="AF17" s="8" t="s">
        <v>65</v>
      </c>
      <c r="AG17" s="8" t="s">
        <v>65</v>
      </c>
      <c r="AH17" s="8" t="s">
        <v>65</v>
      </c>
      <c r="AI17" s="8" t="s">
        <v>65</v>
      </c>
      <c r="AJ17" s="8" t="s">
        <v>65</v>
      </c>
      <c r="AK17" s="8" t="s">
        <v>65</v>
      </c>
      <c r="AL17" s="8" t="s">
        <v>65</v>
      </c>
      <c r="AM17" s="8" t="s">
        <v>65</v>
      </c>
      <c r="AN17" s="8" t="s">
        <v>65</v>
      </c>
      <c r="AO17" s="8" t="s">
        <v>65</v>
      </c>
      <c r="AP17" s="8" t="s">
        <v>65</v>
      </c>
      <c r="AQ17" s="8" t="s">
        <v>65</v>
      </c>
      <c r="AR17" s="8" t="s">
        <v>65</v>
      </c>
      <c r="AS17" s="8" t="s">
        <v>65</v>
      </c>
      <c r="AT17" s="8" t="s">
        <v>65</v>
      </c>
      <c r="AU17" s="8" t="s">
        <v>65</v>
      </c>
      <c r="AV17" s="8" t="s">
        <v>65</v>
      </c>
      <c r="AW17" s="8" t="s">
        <v>65</v>
      </c>
      <c r="AX17" s="8" t="s">
        <v>65</v>
      </c>
      <c r="AY17" s="8" t="s">
        <v>65</v>
      </c>
      <c r="AZ17" s="8" t="s">
        <v>65</v>
      </c>
      <c r="BA17" s="8" t="s">
        <v>65</v>
      </c>
      <c r="BB17" s="8" t="s">
        <v>65</v>
      </c>
      <c r="BC17" s="8" t="s">
        <v>65</v>
      </c>
      <c r="BD17" s="8" t="s">
        <v>65</v>
      </c>
      <c r="BE17" s="8" t="s">
        <v>65</v>
      </c>
      <c r="BF17" s="8" t="s">
        <v>65</v>
      </c>
      <c r="BG17" s="8" t="s">
        <v>65</v>
      </c>
      <c r="BH17" s="8" t="s">
        <v>65</v>
      </c>
      <c r="BI17" s="15">
        <f t="shared" si="0"/>
        <v>20</v>
      </c>
      <c r="BJ17" s="22">
        <f t="shared" si="1"/>
        <v>20</v>
      </c>
      <c r="BK17" s="23">
        <f t="shared" si="2"/>
        <v>0</v>
      </c>
    </row>
    <row r="18" spans="1:63" ht="32" x14ac:dyDescent="0.2">
      <c r="A18" s="5" t="s">
        <v>99</v>
      </c>
      <c r="B18" s="9" t="s">
        <v>83</v>
      </c>
      <c r="C18" s="9" t="s">
        <v>100</v>
      </c>
      <c r="D18" s="5" t="s">
        <v>65</v>
      </c>
      <c r="E18" s="5" t="s">
        <v>65</v>
      </c>
      <c r="F18" s="7">
        <v>6</v>
      </c>
      <c r="G18" s="7">
        <v>1</v>
      </c>
      <c r="H18" s="7">
        <v>1</v>
      </c>
      <c r="I18" s="7">
        <v>1</v>
      </c>
      <c r="J18" s="7">
        <v>1</v>
      </c>
      <c r="K18" s="7">
        <v>6</v>
      </c>
      <c r="L18" s="7">
        <v>6</v>
      </c>
      <c r="M18" s="7">
        <v>6</v>
      </c>
      <c r="N18" s="7">
        <v>1</v>
      </c>
      <c r="O18" s="7">
        <v>1</v>
      </c>
      <c r="P18" s="7">
        <v>6</v>
      </c>
      <c r="Q18" s="7">
        <v>6</v>
      </c>
      <c r="R18" s="7">
        <v>1</v>
      </c>
      <c r="S18" s="7">
        <v>1</v>
      </c>
      <c r="T18" s="7">
        <v>1</v>
      </c>
      <c r="U18" s="7">
        <v>6</v>
      </c>
      <c r="V18" s="5" t="s">
        <v>65</v>
      </c>
      <c r="W18" s="5" t="s">
        <v>65</v>
      </c>
      <c r="X18" s="8" t="s">
        <v>65</v>
      </c>
      <c r="Y18" s="8" t="s">
        <v>65</v>
      </c>
      <c r="Z18" s="8" t="s">
        <v>65</v>
      </c>
      <c r="AA18" s="8" t="s">
        <v>65</v>
      </c>
      <c r="AB18" s="8" t="s">
        <v>65</v>
      </c>
      <c r="AC18" s="8" t="s">
        <v>65</v>
      </c>
      <c r="AD18" s="8" t="s">
        <v>65</v>
      </c>
      <c r="AE18" s="8" t="s">
        <v>65</v>
      </c>
      <c r="AF18" s="8" t="s">
        <v>65</v>
      </c>
      <c r="AG18" s="8" t="s">
        <v>65</v>
      </c>
      <c r="AH18" s="8" t="s">
        <v>65</v>
      </c>
      <c r="AI18" s="8" t="s">
        <v>65</v>
      </c>
      <c r="AJ18" s="8" t="s">
        <v>65</v>
      </c>
      <c r="AK18" s="8" t="s">
        <v>65</v>
      </c>
      <c r="AL18" s="8" t="s">
        <v>65</v>
      </c>
      <c r="AM18" s="8" t="s">
        <v>65</v>
      </c>
      <c r="AN18" s="8" t="s">
        <v>65</v>
      </c>
      <c r="AO18" s="8" t="s">
        <v>65</v>
      </c>
      <c r="AP18" s="8" t="s">
        <v>65</v>
      </c>
      <c r="AQ18" s="8" t="s">
        <v>65</v>
      </c>
      <c r="AR18" s="8" t="s">
        <v>65</v>
      </c>
      <c r="AS18" s="8" t="s">
        <v>65</v>
      </c>
      <c r="AT18" s="8" t="s">
        <v>65</v>
      </c>
      <c r="AU18" s="8" t="s">
        <v>65</v>
      </c>
      <c r="AV18" s="8" t="s">
        <v>65</v>
      </c>
      <c r="AW18" s="8" t="s">
        <v>65</v>
      </c>
      <c r="AX18" s="8" t="s">
        <v>65</v>
      </c>
      <c r="AY18" s="8" t="s">
        <v>65</v>
      </c>
      <c r="AZ18" s="8" t="s">
        <v>65</v>
      </c>
      <c r="BA18" s="8" t="s">
        <v>65</v>
      </c>
      <c r="BB18" s="8" t="s">
        <v>65</v>
      </c>
      <c r="BC18" s="8" t="s">
        <v>65</v>
      </c>
      <c r="BD18" s="8" t="s">
        <v>65</v>
      </c>
      <c r="BE18" s="8" t="s">
        <v>65</v>
      </c>
      <c r="BF18" s="8" t="s">
        <v>65</v>
      </c>
      <c r="BG18" s="8" t="s">
        <v>65</v>
      </c>
      <c r="BH18" s="8" t="s">
        <v>65</v>
      </c>
      <c r="BI18" s="15">
        <f t="shared" si="0"/>
        <v>19</v>
      </c>
      <c r="BJ18" s="22">
        <f t="shared" si="1"/>
        <v>19</v>
      </c>
      <c r="BK18" s="23">
        <f t="shared" si="2"/>
        <v>0</v>
      </c>
    </row>
    <row r="19" spans="1:63" ht="32" x14ac:dyDescent="0.2">
      <c r="A19" s="5" t="s">
        <v>101</v>
      </c>
      <c r="B19" s="9" t="s">
        <v>83</v>
      </c>
      <c r="C19" s="9" t="s">
        <v>100</v>
      </c>
      <c r="D19" s="5" t="s">
        <v>65</v>
      </c>
      <c r="E19" s="5" t="s">
        <v>65</v>
      </c>
      <c r="F19" s="7">
        <v>6</v>
      </c>
      <c r="G19" s="7">
        <v>2</v>
      </c>
      <c r="H19" s="7">
        <v>4</v>
      </c>
      <c r="I19" s="7">
        <v>1</v>
      </c>
      <c r="J19" s="7">
        <v>2</v>
      </c>
      <c r="K19" s="7">
        <v>6</v>
      </c>
      <c r="L19" s="7">
        <v>6</v>
      </c>
      <c r="M19" s="7">
        <v>6</v>
      </c>
      <c r="N19" s="7">
        <v>4</v>
      </c>
      <c r="O19" s="7">
        <v>4</v>
      </c>
      <c r="P19" s="7">
        <v>6</v>
      </c>
      <c r="Q19" s="7">
        <v>4</v>
      </c>
      <c r="R19" s="7">
        <v>7</v>
      </c>
      <c r="S19" s="7">
        <v>2</v>
      </c>
      <c r="T19" s="7">
        <v>7</v>
      </c>
      <c r="U19" s="7">
        <v>6</v>
      </c>
      <c r="V19" s="5" t="s">
        <v>65</v>
      </c>
      <c r="W19" s="5" t="s">
        <v>65</v>
      </c>
      <c r="X19" s="8" t="s">
        <v>65</v>
      </c>
      <c r="Y19" s="8" t="s">
        <v>65</v>
      </c>
      <c r="Z19" s="8" t="s">
        <v>65</v>
      </c>
      <c r="AA19" s="8" t="s">
        <v>65</v>
      </c>
      <c r="AB19" s="8" t="s">
        <v>65</v>
      </c>
      <c r="AC19" s="8" t="s">
        <v>65</v>
      </c>
      <c r="AD19" s="8" t="s">
        <v>65</v>
      </c>
      <c r="AE19" s="8" t="s">
        <v>65</v>
      </c>
      <c r="AF19" s="8" t="s">
        <v>65</v>
      </c>
      <c r="AG19" s="8" t="s">
        <v>65</v>
      </c>
      <c r="AH19" s="8" t="s">
        <v>65</v>
      </c>
      <c r="AI19" s="8" t="s">
        <v>65</v>
      </c>
      <c r="AJ19" s="8" t="s">
        <v>65</v>
      </c>
      <c r="AK19" s="8" t="s">
        <v>65</v>
      </c>
      <c r="AL19" s="8" t="s">
        <v>65</v>
      </c>
      <c r="AM19" s="8" t="s">
        <v>65</v>
      </c>
      <c r="AN19" s="8" t="s">
        <v>65</v>
      </c>
      <c r="AO19" s="8" t="s">
        <v>65</v>
      </c>
      <c r="AP19" s="8" t="s">
        <v>65</v>
      </c>
      <c r="AQ19" s="8" t="s">
        <v>65</v>
      </c>
      <c r="AR19" s="8" t="s">
        <v>65</v>
      </c>
      <c r="AS19" s="8" t="s">
        <v>65</v>
      </c>
      <c r="AT19" s="8" t="s">
        <v>65</v>
      </c>
      <c r="AU19" s="8" t="s">
        <v>65</v>
      </c>
      <c r="AV19" s="8" t="s">
        <v>65</v>
      </c>
      <c r="AW19" s="8" t="s">
        <v>65</v>
      </c>
      <c r="AX19" s="8" t="s">
        <v>65</v>
      </c>
      <c r="AY19" s="8" t="s">
        <v>65</v>
      </c>
      <c r="AZ19" s="8" t="s">
        <v>65</v>
      </c>
      <c r="BA19" s="8" t="s">
        <v>65</v>
      </c>
      <c r="BB19" s="8" t="s">
        <v>65</v>
      </c>
      <c r="BC19" s="8" t="s">
        <v>65</v>
      </c>
      <c r="BD19" s="8" t="s">
        <v>65</v>
      </c>
      <c r="BE19" s="8" t="s">
        <v>65</v>
      </c>
      <c r="BF19" s="8" t="s">
        <v>65</v>
      </c>
      <c r="BG19" s="8" t="s">
        <v>65</v>
      </c>
      <c r="BH19" s="8" t="s">
        <v>65</v>
      </c>
      <c r="BI19" s="15">
        <f t="shared" si="0"/>
        <v>20</v>
      </c>
      <c r="BJ19" s="22">
        <f t="shared" si="1"/>
        <v>20</v>
      </c>
      <c r="BK19" s="23">
        <f t="shared" si="2"/>
        <v>0</v>
      </c>
    </row>
    <row r="20" spans="1:63" ht="32" x14ac:dyDescent="0.2">
      <c r="A20" s="5" t="s">
        <v>102</v>
      </c>
      <c r="B20" s="9" t="s">
        <v>83</v>
      </c>
      <c r="C20" s="9" t="s">
        <v>84</v>
      </c>
      <c r="D20" s="9" t="s">
        <v>94</v>
      </c>
      <c r="E20" s="5" t="s">
        <v>97</v>
      </c>
      <c r="F20" s="7">
        <v>3</v>
      </c>
      <c r="G20" s="7">
        <v>4</v>
      </c>
      <c r="H20" s="7">
        <v>3</v>
      </c>
      <c r="I20" s="7">
        <v>3</v>
      </c>
      <c r="J20" s="7">
        <v>2</v>
      </c>
      <c r="K20" s="7">
        <v>5</v>
      </c>
      <c r="L20" s="7">
        <v>6</v>
      </c>
      <c r="M20" s="7">
        <v>6</v>
      </c>
      <c r="N20" s="7">
        <v>2</v>
      </c>
      <c r="O20" s="7">
        <v>2</v>
      </c>
      <c r="P20" s="7">
        <v>5</v>
      </c>
      <c r="Q20" s="7">
        <v>6</v>
      </c>
      <c r="R20" s="7">
        <v>2</v>
      </c>
      <c r="S20" s="7">
        <v>3</v>
      </c>
      <c r="T20" s="7">
        <v>2</v>
      </c>
      <c r="U20" s="7">
        <v>5</v>
      </c>
      <c r="V20" s="5" t="s">
        <v>65</v>
      </c>
      <c r="W20" s="5" t="s">
        <v>65</v>
      </c>
      <c r="X20" s="8" t="s">
        <v>65</v>
      </c>
      <c r="Y20" s="8" t="s">
        <v>65</v>
      </c>
      <c r="Z20" s="8" t="s">
        <v>65</v>
      </c>
      <c r="AA20" s="8" t="s">
        <v>65</v>
      </c>
      <c r="AB20" s="8" t="s">
        <v>65</v>
      </c>
      <c r="AC20" s="8" t="s">
        <v>65</v>
      </c>
      <c r="AD20" s="8" t="s">
        <v>65</v>
      </c>
      <c r="AE20" s="8" t="s">
        <v>65</v>
      </c>
      <c r="AF20" s="8" t="s">
        <v>65</v>
      </c>
      <c r="AG20" s="8" t="s">
        <v>65</v>
      </c>
      <c r="AH20" s="8" t="s">
        <v>65</v>
      </c>
      <c r="AI20" s="8" t="s">
        <v>65</v>
      </c>
      <c r="AJ20" s="8" t="s">
        <v>65</v>
      </c>
      <c r="AK20" s="8" t="s">
        <v>65</v>
      </c>
      <c r="AL20" s="8" t="s">
        <v>65</v>
      </c>
      <c r="AM20" s="8" t="s">
        <v>65</v>
      </c>
      <c r="AN20" s="8" t="s">
        <v>65</v>
      </c>
      <c r="AO20" s="8" t="s">
        <v>65</v>
      </c>
      <c r="AP20" s="8" t="s">
        <v>65</v>
      </c>
      <c r="AQ20" s="8" t="s">
        <v>65</v>
      </c>
      <c r="AR20" s="8" t="s">
        <v>65</v>
      </c>
      <c r="AS20" s="8" t="s">
        <v>65</v>
      </c>
      <c r="AT20" s="8" t="s">
        <v>65</v>
      </c>
      <c r="AU20" s="8" t="s">
        <v>65</v>
      </c>
      <c r="AV20" s="8" t="s">
        <v>65</v>
      </c>
      <c r="AW20" s="8" t="s">
        <v>65</v>
      </c>
      <c r="AX20" s="8" t="s">
        <v>65</v>
      </c>
      <c r="AY20" s="8" t="s">
        <v>65</v>
      </c>
      <c r="AZ20" s="8" t="s">
        <v>65</v>
      </c>
      <c r="BA20" s="8" t="s">
        <v>65</v>
      </c>
      <c r="BB20" s="8" t="s">
        <v>65</v>
      </c>
      <c r="BC20" s="8" t="s">
        <v>65</v>
      </c>
      <c r="BD20" s="8" t="s">
        <v>65</v>
      </c>
      <c r="BE20" s="8" t="s">
        <v>65</v>
      </c>
      <c r="BF20" s="8" t="s">
        <v>65</v>
      </c>
      <c r="BG20" s="8" t="s">
        <v>65</v>
      </c>
      <c r="BH20" s="8" t="s">
        <v>65</v>
      </c>
      <c r="BI20" s="15">
        <f t="shared" si="0"/>
        <v>19</v>
      </c>
      <c r="BJ20" s="22">
        <f t="shared" si="1"/>
        <v>19</v>
      </c>
      <c r="BK20" s="23">
        <f t="shared" si="2"/>
        <v>0</v>
      </c>
    </row>
    <row r="21" spans="1:63" ht="32" x14ac:dyDescent="0.2">
      <c r="A21" s="5" t="s">
        <v>103</v>
      </c>
      <c r="B21" s="9" t="s">
        <v>64</v>
      </c>
      <c r="C21" s="5" t="s">
        <v>65</v>
      </c>
      <c r="D21" s="5" t="s">
        <v>65</v>
      </c>
      <c r="E21" s="5" t="s">
        <v>65</v>
      </c>
      <c r="F21" s="8" t="s">
        <v>65</v>
      </c>
      <c r="G21" s="8" t="s">
        <v>65</v>
      </c>
      <c r="H21" s="8" t="s">
        <v>65</v>
      </c>
      <c r="I21" s="8" t="s">
        <v>65</v>
      </c>
      <c r="J21" s="8" t="s">
        <v>65</v>
      </c>
      <c r="K21" s="8" t="s">
        <v>65</v>
      </c>
      <c r="L21" s="8" t="s">
        <v>65</v>
      </c>
      <c r="M21" s="8" t="s">
        <v>65</v>
      </c>
      <c r="N21" s="8" t="s">
        <v>65</v>
      </c>
      <c r="O21" s="8" t="s">
        <v>65</v>
      </c>
      <c r="P21" s="8" t="s">
        <v>65</v>
      </c>
      <c r="Q21" s="8" t="s">
        <v>65</v>
      </c>
      <c r="R21" s="8" t="s">
        <v>65</v>
      </c>
      <c r="S21" s="8" t="s">
        <v>65</v>
      </c>
      <c r="T21" s="8" t="s">
        <v>65</v>
      </c>
      <c r="U21" s="8" t="s">
        <v>65</v>
      </c>
      <c r="V21" s="5" t="s">
        <v>77</v>
      </c>
      <c r="W21" s="2" t="s">
        <v>67</v>
      </c>
      <c r="X21" s="7">
        <v>3</v>
      </c>
      <c r="Y21" s="7">
        <v>5</v>
      </c>
      <c r="Z21" s="7">
        <v>5</v>
      </c>
      <c r="AA21" s="7">
        <v>4</v>
      </c>
      <c r="AB21" s="7">
        <v>4</v>
      </c>
      <c r="AC21" s="7">
        <v>5</v>
      </c>
      <c r="AD21" s="7">
        <v>6</v>
      </c>
      <c r="AE21" s="7">
        <v>1</v>
      </c>
      <c r="AF21" s="7">
        <v>4</v>
      </c>
      <c r="AG21" s="7">
        <v>6</v>
      </c>
      <c r="AH21" s="7">
        <v>4</v>
      </c>
      <c r="AI21" s="7">
        <v>2</v>
      </c>
      <c r="AJ21" s="7">
        <v>5</v>
      </c>
      <c r="AK21" s="7">
        <v>3</v>
      </c>
      <c r="AL21" s="7">
        <v>5</v>
      </c>
      <c r="AM21" s="7">
        <v>4</v>
      </c>
      <c r="AN21" s="8" t="s">
        <v>65</v>
      </c>
      <c r="AO21" s="8" t="s">
        <v>65</v>
      </c>
      <c r="AP21" s="8" t="s">
        <v>65</v>
      </c>
      <c r="AQ21" s="8" t="s">
        <v>65</v>
      </c>
      <c r="AR21" s="8" t="s">
        <v>65</v>
      </c>
      <c r="AS21" s="8" t="s">
        <v>65</v>
      </c>
      <c r="AT21" s="8" t="s">
        <v>65</v>
      </c>
      <c r="AU21" s="8" t="s">
        <v>65</v>
      </c>
      <c r="AV21" s="8" t="s">
        <v>65</v>
      </c>
      <c r="AW21" s="8" t="s">
        <v>65</v>
      </c>
      <c r="AX21" s="8" t="s">
        <v>65</v>
      </c>
      <c r="AY21" s="8" t="s">
        <v>65</v>
      </c>
      <c r="AZ21" s="8" t="s">
        <v>65</v>
      </c>
      <c r="BA21" s="8" t="s">
        <v>65</v>
      </c>
      <c r="BB21" s="8" t="s">
        <v>65</v>
      </c>
      <c r="BC21" s="8" t="s">
        <v>65</v>
      </c>
      <c r="BD21" s="8" t="s">
        <v>65</v>
      </c>
      <c r="BE21" s="8" t="s">
        <v>65</v>
      </c>
      <c r="BF21" s="8" t="s">
        <v>65</v>
      </c>
      <c r="BG21" s="8" t="s">
        <v>65</v>
      </c>
      <c r="BH21" s="8" t="s">
        <v>65</v>
      </c>
      <c r="BI21" s="15">
        <f t="shared" si="0"/>
        <v>19</v>
      </c>
      <c r="BJ21" s="22">
        <f t="shared" si="1"/>
        <v>0</v>
      </c>
      <c r="BK21" s="23">
        <f t="shared" si="2"/>
        <v>19</v>
      </c>
    </row>
    <row r="22" spans="1:63" ht="32" x14ac:dyDescent="0.2">
      <c r="A22" s="5" t="s">
        <v>104</v>
      </c>
      <c r="B22" s="9" t="s">
        <v>83</v>
      </c>
      <c r="C22" s="9" t="s">
        <v>91</v>
      </c>
      <c r="D22" s="9" t="s">
        <v>94</v>
      </c>
      <c r="E22" s="5" t="s">
        <v>97</v>
      </c>
      <c r="F22" s="7">
        <v>6</v>
      </c>
      <c r="G22" s="7">
        <v>4</v>
      </c>
      <c r="H22" s="7">
        <v>5</v>
      </c>
      <c r="I22" s="7">
        <v>3</v>
      </c>
      <c r="J22" s="7">
        <v>3</v>
      </c>
      <c r="K22" s="7">
        <v>5</v>
      </c>
      <c r="L22" s="7">
        <v>5</v>
      </c>
      <c r="M22" s="7">
        <v>4</v>
      </c>
      <c r="N22" s="7">
        <v>4</v>
      </c>
      <c r="O22" s="7">
        <v>3</v>
      </c>
      <c r="P22" s="7">
        <v>5</v>
      </c>
      <c r="Q22" s="7">
        <v>3</v>
      </c>
      <c r="R22" s="7">
        <v>3</v>
      </c>
      <c r="S22" s="7">
        <v>3</v>
      </c>
      <c r="T22" s="7">
        <v>4</v>
      </c>
      <c r="U22" s="7">
        <v>5</v>
      </c>
      <c r="V22" s="5" t="s">
        <v>65</v>
      </c>
      <c r="W22" s="5" t="s">
        <v>65</v>
      </c>
      <c r="X22" s="8" t="s">
        <v>65</v>
      </c>
      <c r="Y22" s="8" t="s">
        <v>65</v>
      </c>
      <c r="Z22" s="8" t="s">
        <v>65</v>
      </c>
      <c r="AA22" s="8" t="s">
        <v>65</v>
      </c>
      <c r="AB22" s="8" t="s">
        <v>65</v>
      </c>
      <c r="AC22" s="8" t="s">
        <v>65</v>
      </c>
      <c r="AD22" s="8" t="s">
        <v>65</v>
      </c>
      <c r="AE22" s="8" t="s">
        <v>65</v>
      </c>
      <c r="AF22" s="8" t="s">
        <v>65</v>
      </c>
      <c r="AG22" s="8" t="s">
        <v>65</v>
      </c>
      <c r="AH22" s="8" t="s">
        <v>65</v>
      </c>
      <c r="AI22" s="8" t="s">
        <v>65</v>
      </c>
      <c r="AJ22" s="8" t="s">
        <v>65</v>
      </c>
      <c r="AK22" s="8" t="s">
        <v>65</v>
      </c>
      <c r="AL22" s="8" t="s">
        <v>65</v>
      </c>
      <c r="AM22" s="8" t="s">
        <v>65</v>
      </c>
      <c r="AN22" s="8" t="s">
        <v>65</v>
      </c>
      <c r="AO22" s="8" t="s">
        <v>65</v>
      </c>
      <c r="AP22" s="8" t="s">
        <v>65</v>
      </c>
      <c r="AQ22" s="8" t="s">
        <v>65</v>
      </c>
      <c r="AR22" s="8" t="s">
        <v>65</v>
      </c>
      <c r="AS22" s="8" t="s">
        <v>65</v>
      </c>
      <c r="AT22" s="8" t="s">
        <v>65</v>
      </c>
      <c r="AU22" s="8" t="s">
        <v>65</v>
      </c>
      <c r="AV22" s="8" t="s">
        <v>65</v>
      </c>
      <c r="AW22" s="8" t="s">
        <v>65</v>
      </c>
      <c r="AX22" s="8" t="s">
        <v>65</v>
      </c>
      <c r="AY22" s="8" t="s">
        <v>65</v>
      </c>
      <c r="AZ22" s="8" t="s">
        <v>65</v>
      </c>
      <c r="BA22" s="8" t="s">
        <v>65</v>
      </c>
      <c r="BB22" s="8" t="s">
        <v>65</v>
      </c>
      <c r="BC22" s="8" t="s">
        <v>65</v>
      </c>
      <c r="BD22" s="8" t="s">
        <v>65</v>
      </c>
      <c r="BE22" s="8" t="s">
        <v>65</v>
      </c>
      <c r="BF22" s="8" t="s">
        <v>65</v>
      </c>
      <c r="BG22" s="8" t="s">
        <v>65</v>
      </c>
      <c r="BH22" s="8" t="s">
        <v>65</v>
      </c>
      <c r="BI22" s="15">
        <f t="shared" si="0"/>
        <v>17</v>
      </c>
      <c r="BJ22" s="22">
        <f t="shared" si="1"/>
        <v>17</v>
      </c>
      <c r="BK22" s="23">
        <f t="shared" si="2"/>
        <v>0</v>
      </c>
    </row>
    <row r="23" spans="1:63" ht="32" x14ac:dyDescent="0.2">
      <c r="A23" s="5" t="s">
        <v>105</v>
      </c>
      <c r="B23" s="9" t="s">
        <v>83</v>
      </c>
      <c r="C23" s="9" t="s">
        <v>100</v>
      </c>
      <c r="D23" s="5" t="s">
        <v>65</v>
      </c>
      <c r="E23" s="5" t="s">
        <v>65</v>
      </c>
      <c r="F23" s="7">
        <v>6</v>
      </c>
      <c r="G23" s="7">
        <v>4</v>
      </c>
      <c r="H23" s="7">
        <v>3</v>
      </c>
      <c r="I23" s="7">
        <v>2</v>
      </c>
      <c r="J23" s="7">
        <v>2</v>
      </c>
      <c r="K23" s="7">
        <v>6</v>
      </c>
      <c r="L23" s="7">
        <v>6</v>
      </c>
      <c r="M23" s="7">
        <v>6</v>
      </c>
      <c r="N23" s="7">
        <v>1</v>
      </c>
      <c r="O23" s="7">
        <v>2</v>
      </c>
      <c r="P23" s="7">
        <v>6</v>
      </c>
      <c r="Q23" s="7">
        <v>5</v>
      </c>
      <c r="R23" s="7">
        <v>2</v>
      </c>
      <c r="S23" s="7">
        <v>3</v>
      </c>
      <c r="T23" s="7">
        <v>4</v>
      </c>
      <c r="U23" s="7">
        <v>6</v>
      </c>
      <c r="V23" s="5" t="s">
        <v>65</v>
      </c>
      <c r="W23" s="5" t="s">
        <v>65</v>
      </c>
      <c r="X23" s="8" t="s">
        <v>65</v>
      </c>
      <c r="Y23" s="8" t="s">
        <v>65</v>
      </c>
      <c r="Z23" s="8" t="s">
        <v>65</v>
      </c>
      <c r="AA23" s="8" t="s">
        <v>65</v>
      </c>
      <c r="AB23" s="8" t="s">
        <v>65</v>
      </c>
      <c r="AC23" s="8" t="s">
        <v>65</v>
      </c>
      <c r="AD23" s="8" t="s">
        <v>65</v>
      </c>
      <c r="AE23" s="8" t="s">
        <v>65</v>
      </c>
      <c r="AF23" s="8" t="s">
        <v>65</v>
      </c>
      <c r="AG23" s="8" t="s">
        <v>65</v>
      </c>
      <c r="AH23" s="8" t="s">
        <v>65</v>
      </c>
      <c r="AI23" s="8" t="s">
        <v>65</v>
      </c>
      <c r="AJ23" s="8" t="s">
        <v>65</v>
      </c>
      <c r="AK23" s="8" t="s">
        <v>65</v>
      </c>
      <c r="AL23" s="8" t="s">
        <v>65</v>
      </c>
      <c r="AM23" s="8" t="s">
        <v>65</v>
      </c>
      <c r="AN23" s="8" t="s">
        <v>65</v>
      </c>
      <c r="AO23" s="8" t="s">
        <v>65</v>
      </c>
      <c r="AP23" s="8" t="s">
        <v>65</v>
      </c>
      <c r="AQ23" s="8" t="s">
        <v>65</v>
      </c>
      <c r="AR23" s="8" t="s">
        <v>65</v>
      </c>
      <c r="AS23" s="8" t="s">
        <v>65</v>
      </c>
      <c r="AT23" s="8" t="s">
        <v>65</v>
      </c>
      <c r="AU23" s="8" t="s">
        <v>65</v>
      </c>
      <c r="AV23" s="8" t="s">
        <v>65</v>
      </c>
      <c r="AW23" s="8" t="s">
        <v>65</v>
      </c>
      <c r="AX23" s="8" t="s">
        <v>65</v>
      </c>
      <c r="AY23" s="8" t="s">
        <v>65</v>
      </c>
      <c r="AZ23" s="8" t="s">
        <v>65</v>
      </c>
      <c r="BA23" s="8" t="s">
        <v>65</v>
      </c>
      <c r="BB23" s="8" t="s">
        <v>65</v>
      </c>
      <c r="BC23" s="8" t="s">
        <v>65</v>
      </c>
      <c r="BD23" s="8" t="s">
        <v>65</v>
      </c>
      <c r="BE23" s="8" t="s">
        <v>65</v>
      </c>
      <c r="BF23" s="8" t="s">
        <v>65</v>
      </c>
      <c r="BG23" s="8" t="s">
        <v>65</v>
      </c>
      <c r="BH23" s="8" t="s">
        <v>65</v>
      </c>
      <c r="BI23" s="15">
        <f t="shared" si="0"/>
        <v>20</v>
      </c>
      <c r="BJ23" s="22">
        <f t="shared" si="1"/>
        <v>20</v>
      </c>
      <c r="BK23" s="23">
        <f t="shared" si="2"/>
        <v>0</v>
      </c>
    </row>
    <row r="24" spans="1:63" ht="32" x14ac:dyDescent="0.2">
      <c r="A24" s="5" t="s">
        <v>106</v>
      </c>
      <c r="B24" s="9" t="s">
        <v>83</v>
      </c>
      <c r="C24" s="9" t="s">
        <v>91</v>
      </c>
      <c r="D24" s="9" t="s">
        <v>107</v>
      </c>
      <c r="E24" s="5" t="s">
        <v>108</v>
      </c>
      <c r="F24" s="7">
        <v>6</v>
      </c>
      <c r="G24" s="7">
        <v>4</v>
      </c>
      <c r="H24" s="7">
        <v>7</v>
      </c>
      <c r="I24" s="7">
        <v>7</v>
      </c>
      <c r="J24" s="7">
        <v>3</v>
      </c>
      <c r="K24" s="7">
        <v>4</v>
      </c>
      <c r="L24" s="7">
        <v>5</v>
      </c>
      <c r="M24" s="7">
        <v>6</v>
      </c>
      <c r="N24" s="7">
        <v>3</v>
      </c>
      <c r="O24" s="7">
        <v>3</v>
      </c>
      <c r="P24" s="7">
        <v>6</v>
      </c>
      <c r="Q24" s="7">
        <v>5</v>
      </c>
      <c r="R24" s="7">
        <v>3</v>
      </c>
      <c r="S24" s="7">
        <v>3</v>
      </c>
      <c r="T24" s="7">
        <v>4</v>
      </c>
      <c r="U24" s="7">
        <v>6</v>
      </c>
      <c r="V24" s="5" t="s">
        <v>65</v>
      </c>
      <c r="W24" s="5" t="s">
        <v>65</v>
      </c>
      <c r="X24" s="8" t="s">
        <v>65</v>
      </c>
      <c r="Y24" s="8" t="s">
        <v>65</v>
      </c>
      <c r="Z24" s="8" t="s">
        <v>65</v>
      </c>
      <c r="AA24" s="8" t="s">
        <v>65</v>
      </c>
      <c r="AB24" s="8" t="s">
        <v>65</v>
      </c>
      <c r="AC24" s="8" t="s">
        <v>65</v>
      </c>
      <c r="AD24" s="8" t="s">
        <v>65</v>
      </c>
      <c r="AE24" s="8" t="s">
        <v>65</v>
      </c>
      <c r="AF24" s="8" t="s">
        <v>65</v>
      </c>
      <c r="AG24" s="8" t="s">
        <v>65</v>
      </c>
      <c r="AH24" s="8" t="s">
        <v>65</v>
      </c>
      <c r="AI24" s="8" t="s">
        <v>65</v>
      </c>
      <c r="AJ24" s="8" t="s">
        <v>65</v>
      </c>
      <c r="AK24" s="8" t="s">
        <v>65</v>
      </c>
      <c r="AL24" s="8" t="s">
        <v>65</v>
      </c>
      <c r="AM24" s="8" t="s">
        <v>65</v>
      </c>
      <c r="AN24" s="8" t="s">
        <v>65</v>
      </c>
      <c r="AO24" s="8" t="s">
        <v>65</v>
      </c>
      <c r="AP24" s="8" t="s">
        <v>65</v>
      </c>
      <c r="AQ24" s="8" t="s">
        <v>65</v>
      </c>
      <c r="AR24" s="8" t="s">
        <v>65</v>
      </c>
      <c r="AS24" s="8" t="s">
        <v>65</v>
      </c>
      <c r="AT24" s="8" t="s">
        <v>65</v>
      </c>
      <c r="AU24" s="8" t="s">
        <v>65</v>
      </c>
      <c r="AV24" s="8" t="s">
        <v>65</v>
      </c>
      <c r="AW24" s="8" t="s">
        <v>65</v>
      </c>
      <c r="AX24" s="8" t="s">
        <v>65</v>
      </c>
      <c r="AY24" s="8" t="s">
        <v>65</v>
      </c>
      <c r="AZ24" s="8" t="s">
        <v>65</v>
      </c>
      <c r="BA24" s="8" t="s">
        <v>65</v>
      </c>
      <c r="BB24" s="8" t="s">
        <v>65</v>
      </c>
      <c r="BC24" s="8" t="s">
        <v>65</v>
      </c>
      <c r="BD24" s="8" t="s">
        <v>65</v>
      </c>
      <c r="BE24" s="8" t="s">
        <v>65</v>
      </c>
      <c r="BF24" s="8" t="s">
        <v>65</v>
      </c>
      <c r="BG24" s="8" t="s">
        <v>65</v>
      </c>
      <c r="BH24" s="8" t="s">
        <v>65</v>
      </c>
      <c r="BI24" s="15">
        <f t="shared" si="0"/>
        <v>18</v>
      </c>
      <c r="BJ24" s="22">
        <f t="shared" si="1"/>
        <v>18</v>
      </c>
      <c r="BK24" s="23">
        <f t="shared" si="2"/>
        <v>0</v>
      </c>
    </row>
    <row r="25" spans="1:63" ht="32" x14ac:dyDescent="0.2">
      <c r="A25" s="5" t="s">
        <v>109</v>
      </c>
      <c r="B25" s="9" t="s">
        <v>83</v>
      </c>
      <c r="C25" s="9" t="s">
        <v>93</v>
      </c>
      <c r="D25" s="9" t="s">
        <v>107</v>
      </c>
      <c r="E25" s="5" t="s">
        <v>86</v>
      </c>
      <c r="F25" s="7">
        <v>5</v>
      </c>
      <c r="G25" s="7">
        <v>4</v>
      </c>
      <c r="H25" s="7">
        <v>4</v>
      </c>
      <c r="I25" s="7">
        <v>3</v>
      </c>
      <c r="J25" s="7">
        <v>3</v>
      </c>
      <c r="K25" s="7">
        <v>4</v>
      </c>
      <c r="L25" s="7">
        <v>5</v>
      </c>
      <c r="M25" s="7">
        <v>5</v>
      </c>
      <c r="N25" s="7">
        <v>4</v>
      </c>
      <c r="O25" s="7">
        <v>4</v>
      </c>
      <c r="P25" s="7">
        <v>5</v>
      </c>
      <c r="Q25" s="7">
        <v>5</v>
      </c>
      <c r="R25" s="7">
        <v>3</v>
      </c>
      <c r="S25" s="7">
        <v>5</v>
      </c>
      <c r="T25" s="7">
        <v>5</v>
      </c>
      <c r="U25" s="7">
        <v>5</v>
      </c>
      <c r="V25" s="5" t="s">
        <v>65</v>
      </c>
      <c r="W25" s="5" t="s">
        <v>65</v>
      </c>
      <c r="X25" s="8" t="s">
        <v>65</v>
      </c>
      <c r="Y25" s="8" t="s">
        <v>65</v>
      </c>
      <c r="Z25" s="8" t="s">
        <v>65</v>
      </c>
      <c r="AA25" s="8" t="s">
        <v>65</v>
      </c>
      <c r="AB25" s="8" t="s">
        <v>65</v>
      </c>
      <c r="AC25" s="8" t="s">
        <v>65</v>
      </c>
      <c r="AD25" s="8" t="s">
        <v>65</v>
      </c>
      <c r="AE25" s="8" t="s">
        <v>65</v>
      </c>
      <c r="AF25" s="8" t="s">
        <v>65</v>
      </c>
      <c r="AG25" s="8" t="s">
        <v>65</v>
      </c>
      <c r="AH25" s="8" t="s">
        <v>65</v>
      </c>
      <c r="AI25" s="8" t="s">
        <v>65</v>
      </c>
      <c r="AJ25" s="8" t="s">
        <v>65</v>
      </c>
      <c r="AK25" s="8" t="s">
        <v>65</v>
      </c>
      <c r="AL25" s="8" t="s">
        <v>65</v>
      </c>
      <c r="AM25" s="8" t="s">
        <v>65</v>
      </c>
      <c r="AN25" s="8" t="s">
        <v>65</v>
      </c>
      <c r="AO25" s="8" t="s">
        <v>65</v>
      </c>
      <c r="AP25" s="8" t="s">
        <v>65</v>
      </c>
      <c r="AQ25" s="8" t="s">
        <v>65</v>
      </c>
      <c r="AR25" s="8" t="s">
        <v>65</v>
      </c>
      <c r="AS25" s="8" t="s">
        <v>65</v>
      </c>
      <c r="AT25" s="8" t="s">
        <v>65</v>
      </c>
      <c r="AU25" s="8" t="s">
        <v>65</v>
      </c>
      <c r="AV25" s="8" t="s">
        <v>65</v>
      </c>
      <c r="AW25" s="8" t="s">
        <v>65</v>
      </c>
      <c r="AX25" s="8" t="s">
        <v>65</v>
      </c>
      <c r="AY25" s="8" t="s">
        <v>65</v>
      </c>
      <c r="AZ25" s="8" t="s">
        <v>65</v>
      </c>
      <c r="BA25" s="8" t="s">
        <v>65</v>
      </c>
      <c r="BB25" s="8" t="s">
        <v>65</v>
      </c>
      <c r="BC25" s="8" t="s">
        <v>65</v>
      </c>
      <c r="BD25" s="8" t="s">
        <v>65</v>
      </c>
      <c r="BE25" s="8" t="s">
        <v>65</v>
      </c>
      <c r="BF25" s="8" t="s">
        <v>65</v>
      </c>
      <c r="BG25" s="8" t="s">
        <v>65</v>
      </c>
      <c r="BH25" s="8" t="s">
        <v>65</v>
      </c>
      <c r="BI25" s="15">
        <f t="shared" si="0"/>
        <v>17</v>
      </c>
      <c r="BJ25" s="22">
        <f t="shared" si="1"/>
        <v>17</v>
      </c>
      <c r="BK25" s="23">
        <f t="shared" si="2"/>
        <v>0</v>
      </c>
    </row>
    <row r="26" spans="1:63" ht="32" x14ac:dyDescent="0.2">
      <c r="A26" s="5" t="s">
        <v>110</v>
      </c>
      <c r="B26" s="9" t="s">
        <v>83</v>
      </c>
      <c r="C26" s="9" t="s">
        <v>93</v>
      </c>
      <c r="D26" s="9" t="s">
        <v>94</v>
      </c>
      <c r="E26" s="5" t="s">
        <v>111</v>
      </c>
      <c r="F26" s="7">
        <v>6</v>
      </c>
      <c r="G26" s="7">
        <v>3</v>
      </c>
      <c r="H26" s="7">
        <v>2</v>
      </c>
      <c r="I26" s="7">
        <v>1</v>
      </c>
      <c r="J26" s="7">
        <v>2</v>
      </c>
      <c r="K26" s="7">
        <v>5</v>
      </c>
      <c r="L26" s="7">
        <v>6</v>
      </c>
      <c r="M26" s="7">
        <v>6</v>
      </c>
      <c r="N26" s="7">
        <v>4</v>
      </c>
      <c r="O26" s="7">
        <v>3</v>
      </c>
      <c r="P26" s="7">
        <v>5</v>
      </c>
      <c r="Q26" s="7">
        <v>5</v>
      </c>
      <c r="R26" s="7">
        <v>3</v>
      </c>
      <c r="S26" s="7">
        <v>3</v>
      </c>
      <c r="T26" s="7">
        <v>3</v>
      </c>
      <c r="U26" s="7">
        <v>6</v>
      </c>
      <c r="V26" s="5" t="s">
        <v>65</v>
      </c>
      <c r="W26" s="5" t="s">
        <v>65</v>
      </c>
      <c r="X26" s="8" t="s">
        <v>65</v>
      </c>
      <c r="Y26" s="8" t="s">
        <v>65</v>
      </c>
      <c r="Z26" s="8" t="s">
        <v>65</v>
      </c>
      <c r="AA26" s="8" t="s">
        <v>65</v>
      </c>
      <c r="AB26" s="8" t="s">
        <v>65</v>
      </c>
      <c r="AC26" s="8"/>
      <c r="AD26" s="8" t="s">
        <v>65</v>
      </c>
      <c r="AE26" s="8" t="s">
        <v>65</v>
      </c>
      <c r="AF26" s="8" t="s">
        <v>65</v>
      </c>
      <c r="AG26" s="8" t="s">
        <v>65</v>
      </c>
      <c r="AH26" s="8" t="s">
        <v>65</v>
      </c>
      <c r="AI26" s="8" t="s">
        <v>65</v>
      </c>
      <c r="AJ26" s="8" t="s">
        <v>65</v>
      </c>
      <c r="AK26" s="8" t="s">
        <v>65</v>
      </c>
      <c r="AL26" s="8" t="s">
        <v>65</v>
      </c>
      <c r="AM26" s="8" t="s">
        <v>65</v>
      </c>
      <c r="AN26" s="8" t="s">
        <v>65</v>
      </c>
      <c r="AO26" s="8" t="s">
        <v>65</v>
      </c>
      <c r="AP26" s="8" t="s">
        <v>65</v>
      </c>
      <c r="AQ26" s="8" t="s">
        <v>65</v>
      </c>
      <c r="AR26" s="8" t="s">
        <v>65</v>
      </c>
      <c r="AS26" s="8" t="s">
        <v>65</v>
      </c>
      <c r="AT26" s="8" t="s">
        <v>65</v>
      </c>
      <c r="AU26" s="8" t="s">
        <v>65</v>
      </c>
      <c r="AV26" s="8" t="s">
        <v>65</v>
      </c>
      <c r="AW26" s="8" t="s">
        <v>65</v>
      </c>
      <c r="AX26" s="8" t="s">
        <v>65</v>
      </c>
      <c r="AY26" s="8" t="s">
        <v>65</v>
      </c>
      <c r="AZ26" s="8" t="s">
        <v>65</v>
      </c>
      <c r="BA26" s="8" t="s">
        <v>65</v>
      </c>
      <c r="BB26" s="8" t="s">
        <v>65</v>
      </c>
      <c r="BC26" s="8" t="s">
        <v>65</v>
      </c>
      <c r="BD26" s="8" t="s">
        <v>65</v>
      </c>
      <c r="BE26" s="8" t="s">
        <v>65</v>
      </c>
      <c r="BF26" s="8" t="s">
        <v>65</v>
      </c>
      <c r="BG26" s="8" t="s">
        <v>65</v>
      </c>
      <c r="BH26" s="8" t="s">
        <v>65</v>
      </c>
      <c r="BI26" s="15">
        <f t="shared" si="0"/>
        <v>19</v>
      </c>
      <c r="BJ26" s="22">
        <f t="shared" si="1"/>
        <v>19</v>
      </c>
      <c r="BK26" s="23">
        <f t="shared" si="2"/>
        <v>0</v>
      </c>
    </row>
    <row r="27" spans="1:63" ht="32" x14ac:dyDescent="0.2">
      <c r="A27" s="5" t="s">
        <v>112</v>
      </c>
      <c r="B27" s="9" t="s">
        <v>83</v>
      </c>
      <c r="C27" s="9" t="s">
        <v>91</v>
      </c>
      <c r="D27" s="9" t="s">
        <v>94</v>
      </c>
      <c r="E27" s="5" t="s">
        <v>113</v>
      </c>
      <c r="F27" s="7">
        <v>6</v>
      </c>
      <c r="G27" s="7">
        <v>6</v>
      </c>
      <c r="H27" s="7">
        <v>1</v>
      </c>
      <c r="I27" s="7">
        <v>1</v>
      </c>
      <c r="J27" s="7">
        <v>1</v>
      </c>
      <c r="K27" s="7">
        <v>6</v>
      </c>
      <c r="L27" s="7">
        <v>6</v>
      </c>
      <c r="M27" s="7">
        <v>6</v>
      </c>
      <c r="N27" s="7">
        <v>1</v>
      </c>
      <c r="O27" s="7">
        <v>1</v>
      </c>
      <c r="P27" s="7">
        <v>6</v>
      </c>
      <c r="Q27" s="7">
        <v>6</v>
      </c>
      <c r="R27" s="7">
        <v>1</v>
      </c>
      <c r="S27" s="7">
        <v>1</v>
      </c>
      <c r="T27" s="7">
        <v>1</v>
      </c>
      <c r="U27" s="7">
        <v>6</v>
      </c>
      <c r="V27" s="5" t="s">
        <v>65</v>
      </c>
      <c r="W27" s="5" t="s">
        <v>65</v>
      </c>
      <c r="X27" s="8" t="s">
        <v>65</v>
      </c>
      <c r="Y27" s="8" t="s">
        <v>65</v>
      </c>
      <c r="Z27" s="8" t="s">
        <v>65</v>
      </c>
      <c r="AA27" s="8" t="s">
        <v>65</v>
      </c>
      <c r="AB27" s="8" t="s">
        <v>65</v>
      </c>
      <c r="AC27" s="8" t="s">
        <v>65</v>
      </c>
      <c r="AD27" s="8" t="s">
        <v>65</v>
      </c>
      <c r="AE27" s="8" t="s">
        <v>65</v>
      </c>
      <c r="AF27" s="8" t="s">
        <v>65</v>
      </c>
      <c r="AG27" s="8" t="s">
        <v>65</v>
      </c>
      <c r="AH27" s="8" t="s">
        <v>65</v>
      </c>
      <c r="AI27" s="8" t="s">
        <v>65</v>
      </c>
      <c r="AJ27" s="8" t="s">
        <v>65</v>
      </c>
      <c r="AK27" s="8" t="s">
        <v>65</v>
      </c>
      <c r="AL27" s="8" t="s">
        <v>65</v>
      </c>
      <c r="AM27" s="8" t="s">
        <v>65</v>
      </c>
      <c r="AN27" s="8" t="s">
        <v>65</v>
      </c>
      <c r="AO27" s="8" t="s">
        <v>65</v>
      </c>
      <c r="AP27" s="8" t="s">
        <v>65</v>
      </c>
      <c r="AQ27" s="8" t="s">
        <v>65</v>
      </c>
      <c r="AR27" s="8" t="s">
        <v>65</v>
      </c>
      <c r="AS27" s="8" t="s">
        <v>65</v>
      </c>
      <c r="AT27" s="8" t="s">
        <v>65</v>
      </c>
      <c r="AU27" s="8" t="s">
        <v>65</v>
      </c>
      <c r="AV27" s="8" t="s">
        <v>65</v>
      </c>
      <c r="AW27" s="8" t="s">
        <v>65</v>
      </c>
      <c r="AX27" s="8" t="s">
        <v>65</v>
      </c>
      <c r="AY27" s="8" t="s">
        <v>65</v>
      </c>
      <c r="AZ27" s="8" t="s">
        <v>65</v>
      </c>
      <c r="BA27" s="8" t="s">
        <v>65</v>
      </c>
      <c r="BB27" s="8" t="s">
        <v>65</v>
      </c>
      <c r="BC27" s="8" t="s">
        <v>65</v>
      </c>
      <c r="BD27" s="8" t="s">
        <v>65</v>
      </c>
      <c r="BE27" s="8" t="s">
        <v>65</v>
      </c>
      <c r="BF27" s="8" t="s">
        <v>65</v>
      </c>
      <c r="BG27" s="8" t="s">
        <v>65</v>
      </c>
      <c r="BH27" s="8" t="s">
        <v>65</v>
      </c>
      <c r="BI27" s="15">
        <f t="shared" si="0"/>
        <v>19</v>
      </c>
      <c r="BJ27" s="22">
        <f t="shared" si="1"/>
        <v>19</v>
      </c>
      <c r="BK27" s="23">
        <f t="shared" si="2"/>
        <v>0</v>
      </c>
    </row>
    <row r="28" spans="1:63" ht="32" x14ac:dyDescent="0.2">
      <c r="A28" s="5" t="s">
        <v>114</v>
      </c>
      <c r="B28" s="9" t="s">
        <v>64</v>
      </c>
      <c r="C28" s="5" t="s">
        <v>65</v>
      </c>
      <c r="D28" s="5" t="s">
        <v>65</v>
      </c>
      <c r="E28" s="5" t="s">
        <v>65</v>
      </c>
      <c r="F28" s="5" t="s">
        <v>65</v>
      </c>
      <c r="G28" s="5" t="s">
        <v>65</v>
      </c>
      <c r="H28" s="5" t="s">
        <v>65</v>
      </c>
      <c r="I28" s="5" t="s">
        <v>65</v>
      </c>
      <c r="J28" s="5" t="s">
        <v>65</v>
      </c>
      <c r="K28" s="5" t="s">
        <v>65</v>
      </c>
      <c r="L28" s="5" t="s">
        <v>65</v>
      </c>
      <c r="M28" s="5" t="s">
        <v>65</v>
      </c>
      <c r="N28" s="5" t="s">
        <v>65</v>
      </c>
      <c r="O28" s="5" t="s">
        <v>65</v>
      </c>
      <c r="P28" s="5" t="s">
        <v>65</v>
      </c>
      <c r="Q28" s="5" t="s">
        <v>65</v>
      </c>
      <c r="R28" s="5" t="s">
        <v>65</v>
      </c>
      <c r="S28" s="5" t="s">
        <v>65</v>
      </c>
      <c r="T28" s="5" t="s">
        <v>65</v>
      </c>
      <c r="U28" s="5" t="s">
        <v>65</v>
      </c>
      <c r="V28" s="5" t="s">
        <v>77</v>
      </c>
      <c r="W28" s="2" t="s">
        <v>115</v>
      </c>
      <c r="X28" s="8" t="s">
        <v>65</v>
      </c>
      <c r="Y28" s="8" t="s">
        <v>65</v>
      </c>
      <c r="Z28" s="8" t="s">
        <v>65</v>
      </c>
      <c r="AA28" s="8" t="s">
        <v>65</v>
      </c>
      <c r="AB28" s="8" t="s">
        <v>65</v>
      </c>
      <c r="AC28" s="8" t="s">
        <v>65</v>
      </c>
      <c r="AD28" s="8" t="s">
        <v>65</v>
      </c>
      <c r="AE28" s="8" t="s">
        <v>65</v>
      </c>
      <c r="AF28" s="8" t="s">
        <v>65</v>
      </c>
      <c r="AG28" s="8" t="s">
        <v>65</v>
      </c>
      <c r="AH28" s="8" t="s">
        <v>65</v>
      </c>
      <c r="AI28" s="8" t="s">
        <v>65</v>
      </c>
      <c r="AJ28" s="8" t="s">
        <v>65</v>
      </c>
      <c r="AK28" s="8" t="s">
        <v>65</v>
      </c>
      <c r="AL28" s="8" t="s">
        <v>65</v>
      </c>
      <c r="AM28" s="8" t="s">
        <v>65</v>
      </c>
      <c r="AN28" s="7">
        <v>2</v>
      </c>
      <c r="AO28" s="7">
        <v>2</v>
      </c>
      <c r="AP28" s="7">
        <v>4</v>
      </c>
      <c r="AQ28" s="7">
        <v>3</v>
      </c>
      <c r="AR28" s="7">
        <v>5</v>
      </c>
      <c r="AS28" s="7">
        <v>5</v>
      </c>
      <c r="AT28" s="7">
        <v>2</v>
      </c>
      <c r="AU28" s="7">
        <v>2</v>
      </c>
      <c r="AV28" s="7">
        <v>1</v>
      </c>
      <c r="AW28" s="7">
        <v>2</v>
      </c>
      <c r="AX28" s="7">
        <v>4</v>
      </c>
      <c r="AY28" s="7">
        <v>4</v>
      </c>
      <c r="AZ28" s="7">
        <v>2</v>
      </c>
      <c r="BA28" s="7">
        <v>2</v>
      </c>
      <c r="BB28" s="7">
        <v>1</v>
      </c>
      <c r="BC28" s="7">
        <v>1</v>
      </c>
      <c r="BD28" s="7">
        <v>6</v>
      </c>
      <c r="BE28" s="7">
        <v>2</v>
      </c>
      <c r="BF28" s="7">
        <v>6</v>
      </c>
      <c r="BG28" s="7">
        <v>6</v>
      </c>
      <c r="BH28" s="7">
        <v>3</v>
      </c>
      <c r="BI28" s="15">
        <f t="shared" si="0"/>
        <v>23</v>
      </c>
      <c r="BJ28" s="22">
        <f t="shared" si="1"/>
        <v>0</v>
      </c>
      <c r="BK28" s="23">
        <f t="shared" si="2"/>
        <v>23</v>
      </c>
    </row>
    <row r="29" spans="1:63" ht="32" x14ac:dyDescent="0.2">
      <c r="A29" s="5" t="s">
        <v>116</v>
      </c>
      <c r="B29" s="9" t="s">
        <v>64</v>
      </c>
      <c r="C29" s="5" t="s">
        <v>65</v>
      </c>
      <c r="D29" s="5" t="s">
        <v>65</v>
      </c>
      <c r="E29" s="5" t="s">
        <v>65</v>
      </c>
      <c r="F29" s="5" t="s">
        <v>65</v>
      </c>
      <c r="G29" s="5" t="s">
        <v>65</v>
      </c>
      <c r="H29" s="5" t="s">
        <v>65</v>
      </c>
      <c r="I29" s="5" t="s">
        <v>65</v>
      </c>
      <c r="J29" s="5" t="s">
        <v>65</v>
      </c>
      <c r="K29" s="5" t="s">
        <v>65</v>
      </c>
      <c r="L29" s="5" t="s">
        <v>65</v>
      </c>
      <c r="M29" s="5" t="s">
        <v>65</v>
      </c>
      <c r="N29" s="5" t="s">
        <v>65</v>
      </c>
      <c r="O29" s="5" t="s">
        <v>65</v>
      </c>
      <c r="P29" s="5" t="s">
        <v>65</v>
      </c>
      <c r="Q29" s="5" t="s">
        <v>65</v>
      </c>
      <c r="R29" s="5" t="s">
        <v>65</v>
      </c>
      <c r="S29" s="5" t="s">
        <v>65</v>
      </c>
      <c r="T29" s="5" t="s">
        <v>65</v>
      </c>
      <c r="U29" s="5" t="s">
        <v>65</v>
      </c>
      <c r="V29" s="5" t="s">
        <v>74</v>
      </c>
      <c r="W29" s="2" t="s">
        <v>115</v>
      </c>
      <c r="X29" s="8" t="s">
        <v>65</v>
      </c>
      <c r="Y29" s="8" t="s">
        <v>65</v>
      </c>
      <c r="Z29" s="8" t="s">
        <v>65</v>
      </c>
      <c r="AA29" s="8" t="s">
        <v>65</v>
      </c>
      <c r="AB29" s="8" t="s">
        <v>65</v>
      </c>
      <c r="AC29" s="8" t="s">
        <v>65</v>
      </c>
      <c r="AD29" s="8" t="s">
        <v>65</v>
      </c>
      <c r="AE29" s="8" t="s">
        <v>65</v>
      </c>
      <c r="AF29" s="8" t="s">
        <v>65</v>
      </c>
      <c r="AG29" s="8" t="s">
        <v>65</v>
      </c>
      <c r="AH29" s="8" t="s">
        <v>65</v>
      </c>
      <c r="AI29" s="8" t="s">
        <v>65</v>
      </c>
      <c r="AJ29" s="8" t="s">
        <v>65</v>
      </c>
      <c r="AK29" s="8" t="s">
        <v>65</v>
      </c>
      <c r="AL29" s="8" t="s">
        <v>65</v>
      </c>
      <c r="AM29" s="8" t="s">
        <v>65</v>
      </c>
      <c r="AN29" s="7">
        <v>7</v>
      </c>
      <c r="AO29" s="7">
        <v>4</v>
      </c>
      <c r="AP29" s="7">
        <v>1</v>
      </c>
      <c r="AQ29" s="7">
        <v>1</v>
      </c>
      <c r="AR29" s="7">
        <v>4</v>
      </c>
      <c r="AS29" s="7">
        <v>5</v>
      </c>
      <c r="AT29" s="7">
        <v>5</v>
      </c>
      <c r="AU29" s="7">
        <v>6</v>
      </c>
      <c r="AV29" s="7">
        <v>4</v>
      </c>
      <c r="AW29" s="7">
        <v>5</v>
      </c>
      <c r="AX29" s="7">
        <v>6</v>
      </c>
      <c r="AY29" s="7">
        <v>6</v>
      </c>
      <c r="AZ29" s="7">
        <v>6</v>
      </c>
      <c r="BA29" s="7">
        <v>6</v>
      </c>
      <c r="BB29" s="7">
        <v>3</v>
      </c>
      <c r="BC29" s="7">
        <v>5</v>
      </c>
      <c r="BD29" s="7">
        <v>6</v>
      </c>
      <c r="BE29" s="7">
        <v>5</v>
      </c>
      <c r="BF29" s="7">
        <v>6</v>
      </c>
      <c r="BG29" s="7">
        <v>6</v>
      </c>
      <c r="BH29" s="7">
        <v>2</v>
      </c>
      <c r="BI29" s="15">
        <f t="shared" si="0"/>
        <v>25</v>
      </c>
      <c r="BJ29" s="22">
        <f t="shared" si="1"/>
        <v>0</v>
      </c>
      <c r="BK29" s="23">
        <f t="shared" si="2"/>
        <v>25</v>
      </c>
    </row>
    <row r="30" spans="1:63" ht="32" x14ac:dyDescent="0.2">
      <c r="A30" s="5" t="s">
        <v>117</v>
      </c>
      <c r="B30" s="9" t="s">
        <v>64</v>
      </c>
      <c r="C30" s="5" t="s">
        <v>65</v>
      </c>
      <c r="D30" s="5" t="s">
        <v>65</v>
      </c>
      <c r="E30" s="5" t="s">
        <v>65</v>
      </c>
      <c r="F30" s="5" t="s">
        <v>65</v>
      </c>
      <c r="G30" s="5" t="s">
        <v>65</v>
      </c>
      <c r="H30" s="5" t="s">
        <v>65</v>
      </c>
      <c r="I30" s="5" t="s">
        <v>65</v>
      </c>
      <c r="J30" s="5" t="s">
        <v>65</v>
      </c>
      <c r="K30" s="5" t="s">
        <v>65</v>
      </c>
      <c r="L30" s="5" t="s">
        <v>65</v>
      </c>
      <c r="M30" s="5" t="s">
        <v>65</v>
      </c>
      <c r="N30" s="5" t="s">
        <v>65</v>
      </c>
      <c r="O30" s="5" t="s">
        <v>65</v>
      </c>
      <c r="P30" s="5" t="s">
        <v>65</v>
      </c>
      <c r="Q30" s="5" t="s">
        <v>65</v>
      </c>
      <c r="R30" s="5" t="s">
        <v>65</v>
      </c>
      <c r="S30" s="5" t="s">
        <v>65</v>
      </c>
      <c r="T30" s="5" t="s">
        <v>65</v>
      </c>
      <c r="U30" s="5" t="s">
        <v>65</v>
      </c>
      <c r="V30" s="5" t="s">
        <v>65</v>
      </c>
      <c r="W30" s="5" t="s">
        <v>65</v>
      </c>
      <c r="X30" s="8" t="s">
        <v>65</v>
      </c>
      <c r="Y30" s="8" t="s">
        <v>65</v>
      </c>
      <c r="Z30" s="8" t="s">
        <v>65</v>
      </c>
      <c r="AA30" s="8" t="s">
        <v>65</v>
      </c>
      <c r="AB30" s="8" t="s">
        <v>65</v>
      </c>
      <c r="AC30" s="8" t="s">
        <v>65</v>
      </c>
      <c r="AD30" s="8" t="s">
        <v>65</v>
      </c>
      <c r="AE30" s="8" t="s">
        <v>65</v>
      </c>
      <c r="AF30" s="8" t="s">
        <v>65</v>
      </c>
      <c r="AG30" s="8" t="s">
        <v>65</v>
      </c>
      <c r="AH30" s="8" t="s">
        <v>65</v>
      </c>
      <c r="AI30" s="8" t="s">
        <v>65</v>
      </c>
      <c r="AJ30" s="8" t="s">
        <v>65</v>
      </c>
      <c r="AK30" s="8" t="s">
        <v>65</v>
      </c>
      <c r="AL30" s="8" t="s">
        <v>65</v>
      </c>
      <c r="AM30" s="8" t="s">
        <v>65</v>
      </c>
      <c r="AN30" s="8" t="s">
        <v>65</v>
      </c>
      <c r="AO30" s="8" t="s">
        <v>65</v>
      </c>
      <c r="AP30" s="8" t="s">
        <v>65</v>
      </c>
      <c r="AQ30" s="8" t="s">
        <v>65</v>
      </c>
      <c r="AR30" s="8" t="s">
        <v>65</v>
      </c>
      <c r="AS30" s="8" t="s">
        <v>65</v>
      </c>
      <c r="AT30" s="8" t="s">
        <v>65</v>
      </c>
      <c r="AU30" s="8" t="s">
        <v>65</v>
      </c>
      <c r="AV30" s="8" t="s">
        <v>65</v>
      </c>
      <c r="AW30" s="8" t="s">
        <v>65</v>
      </c>
      <c r="AX30" s="8" t="s">
        <v>65</v>
      </c>
      <c r="AY30" s="8" t="s">
        <v>65</v>
      </c>
      <c r="AZ30" s="8" t="s">
        <v>65</v>
      </c>
      <c r="BA30" s="8" t="s">
        <v>65</v>
      </c>
      <c r="BB30" s="8" t="s">
        <v>65</v>
      </c>
      <c r="BC30" s="8" t="s">
        <v>65</v>
      </c>
      <c r="BD30" s="8" t="s">
        <v>65</v>
      </c>
      <c r="BE30" s="8" t="s">
        <v>65</v>
      </c>
      <c r="BF30" s="8" t="s">
        <v>65</v>
      </c>
      <c r="BG30" s="8" t="s">
        <v>65</v>
      </c>
      <c r="BH30" s="8" t="s">
        <v>65</v>
      </c>
      <c r="BI30" s="15">
        <f t="shared" si="0"/>
        <v>0</v>
      </c>
      <c r="BJ30" s="22">
        <f t="shared" si="1"/>
        <v>0</v>
      </c>
      <c r="BK30" s="23">
        <f t="shared" si="2"/>
        <v>0</v>
      </c>
    </row>
    <row r="31" spans="1:63" ht="16" x14ac:dyDescent="0.2">
      <c r="A31" s="5" t="s">
        <v>118</v>
      </c>
      <c r="B31" s="9" t="s">
        <v>64</v>
      </c>
      <c r="C31" s="5" t="s">
        <v>65</v>
      </c>
      <c r="D31" s="5" t="s">
        <v>65</v>
      </c>
      <c r="E31" s="5" t="s">
        <v>65</v>
      </c>
      <c r="F31" s="5" t="s">
        <v>65</v>
      </c>
      <c r="G31" s="5" t="s">
        <v>65</v>
      </c>
      <c r="H31" s="5" t="s">
        <v>65</v>
      </c>
      <c r="I31" s="5" t="s">
        <v>65</v>
      </c>
      <c r="J31" s="5" t="s">
        <v>65</v>
      </c>
      <c r="K31" s="5" t="s">
        <v>65</v>
      </c>
      <c r="L31" s="5" t="s">
        <v>65</v>
      </c>
      <c r="M31" s="5" t="s">
        <v>65</v>
      </c>
      <c r="N31" s="5" t="s">
        <v>65</v>
      </c>
      <c r="O31" s="5" t="s">
        <v>65</v>
      </c>
      <c r="P31" s="5" t="s">
        <v>65</v>
      </c>
      <c r="Q31" s="5" t="s">
        <v>65</v>
      </c>
      <c r="R31" s="5" t="s">
        <v>65</v>
      </c>
      <c r="S31" s="5" t="s">
        <v>65</v>
      </c>
      <c r="T31" s="5" t="s">
        <v>65</v>
      </c>
      <c r="U31" s="5" t="s">
        <v>65</v>
      </c>
      <c r="V31" s="5" t="s">
        <v>74</v>
      </c>
      <c r="W31" s="2" t="s">
        <v>115</v>
      </c>
      <c r="X31" s="8" t="s">
        <v>65</v>
      </c>
      <c r="Y31" s="8" t="s">
        <v>65</v>
      </c>
      <c r="Z31" s="8" t="s">
        <v>65</v>
      </c>
      <c r="AA31" s="8" t="s">
        <v>65</v>
      </c>
      <c r="AB31" s="8" t="s">
        <v>65</v>
      </c>
      <c r="AC31" s="8" t="s">
        <v>65</v>
      </c>
      <c r="AD31" s="8" t="s">
        <v>65</v>
      </c>
      <c r="AE31" s="8" t="s">
        <v>65</v>
      </c>
      <c r="AF31" s="8" t="s">
        <v>65</v>
      </c>
      <c r="AG31" s="8" t="s">
        <v>65</v>
      </c>
      <c r="AH31" s="8" t="s">
        <v>65</v>
      </c>
      <c r="AI31" s="8" t="s">
        <v>65</v>
      </c>
      <c r="AJ31" s="8" t="s">
        <v>65</v>
      </c>
      <c r="AK31" s="8" t="s">
        <v>65</v>
      </c>
      <c r="AL31" s="8" t="s">
        <v>65</v>
      </c>
      <c r="AM31" s="8" t="s">
        <v>65</v>
      </c>
      <c r="AN31" s="7">
        <v>4</v>
      </c>
      <c r="AO31" s="7">
        <v>5</v>
      </c>
      <c r="AP31" s="7">
        <v>3</v>
      </c>
      <c r="AQ31" s="7">
        <v>3</v>
      </c>
      <c r="AR31" s="7">
        <v>3</v>
      </c>
      <c r="AS31" s="7">
        <v>6</v>
      </c>
      <c r="AT31" s="7">
        <v>5</v>
      </c>
      <c r="AU31" s="7">
        <v>6</v>
      </c>
      <c r="AV31" s="7">
        <v>5</v>
      </c>
      <c r="AW31" s="7">
        <v>5</v>
      </c>
      <c r="AX31" s="7">
        <v>5</v>
      </c>
      <c r="AY31" s="7">
        <v>5</v>
      </c>
      <c r="AZ31" s="7">
        <v>6</v>
      </c>
      <c r="BA31" s="7">
        <v>5</v>
      </c>
      <c r="BB31" s="7">
        <v>4</v>
      </c>
      <c r="BC31" s="7">
        <v>4</v>
      </c>
      <c r="BD31" s="7">
        <v>4</v>
      </c>
      <c r="BE31" s="7">
        <v>4</v>
      </c>
      <c r="BF31" s="7">
        <v>4</v>
      </c>
      <c r="BG31" s="7">
        <v>4</v>
      </c>
      <c r="BH31" s="7">
        <v>3</v>
      </c>
      <c r="BI31" s="15">
        <f t="shared" si="0"/>
        <v>19</v>
      </c>
      <c r="BJ31" s="22">
        <f t="shared" si="1"/>
        <v>0</v>
      </c>
      <c r="BK31" s="23">
        <f t="shared" si="2"/>
        <v>19</v>
      </c>
    </row>
    <row r="32" spans="1:63" ht="32" x14ac:dyDescent="0.2">
      <c r="A32" s="5" t="s">
        <v>119</v>
      </c>
      <c r="B32" s="5" t="s">
        <v>65</v>
      </c>
      <c r="C32" s="5" t="s">
        <v>65</v>
      </c>
      <c r="D32" s="5" t="s">
        <v>65</v>
      </c>
      <c r="E32" s="5" t="s">
        <v>65</v>
      </c>
      <c r="F32" s="5" t="s">
        <v>65</v>
      </c>
      <c r="G32" s="5" t="s">
        <v>65</v>
      </c>
      <c r="H32" s="5" t="s">
        <v>65</v>
      </c>
      <c r="I32" s="5" t="s">
        <v>65</v>
      </c>
      <c r="J32" s="5" t="s">
        <v>65</v>
      </c>
      <c r="K32" s="5" t="s">
        <v>65</v>
      </c>
      <c r="L32" s="5" t="s">
        <v>65</v>
      </c>
      <c r="M32" s="5" t="s">
        <v>65</v>
      </c>
      <c r="N32" s="5" t="s">
        <v>65</v>
      </c>
      <c r="O32" s="5" t="s">
        <v>65</v>
      </c>
      <c r="P32" s="5" t="s">
        <v>65</v>
      </c>
      <c r="Q32" s="5" t="s">
        <v>65</v>
      </c>
      <c r="R32" s="5" t="s">
        <v>65</v>
      </c>
      <c r="S32" s="5" t="s">
        <v>65</v>
      </c>
      <c r="T32" s="5" t="s">
        <v>65</v>
      </c>
      <c r="U32" s="5" t="s">
        <v>65</v>
      </c>
      <c r="V32" s="5" t="s">
        <v>72</v>
      </c>
      <c r="W32" s="2" t="s">
        <v>67</v>
      </c>
      <c r="X32" s="8" t="s">
        <v>65</v>
      </c>
      <c r="Y32" s="8" t="s">
        <v>65</v>
      </c>
      <c r="Z32" s="8" t="s">
        <v>65</v>
      </c>
      <c r="AA32" s="8" t="s">
        <v>65</v>
      </c>
      <c r="AB32" s="8" t="s">
        <v>65</v>
      </c>
      <c r="AC32" s="8" t="s">
        <v>65</v>
      </c>
      <c r="AD32" s="8" t="s">
        <v>65</v>
      </c>
      <c r="AE32" s="8" t="s">
        <v>65</v>
      </c>
      <c r="AF32" s="8" t="s">
        <v>65</v>
      </c>
      <c r="AG32" s="8" t="s">
        <v>65</v>
      </c>
      <c r="AH32" s="8" t="s">
        <v>65</v>
      </c>
      <c r="AI32" s="8" t="s">
        <v>65</v>
      </c>
      <c r="AJ32" s="8" t="s">
        <v>65</v>
      </c>
      <c r="AK32" s="8" t="s">
        <v>65</v>
      </c>
      <c r="AL32" s="8" t="s">
        <v>65</v>
      </c>
      <c r="AM32" s="8" t="s">
        <v>65</v>
      </c>
      <c r="AN32" s="8" t="s">
        <v>65</v>
      </c>
      <c r="AO32" s="8" t="s">
        <v>65</v>
      </c>
      <c r="AP32" s="8" t="s">
        <v>65</v>
      </c>
      <c r="AQ32" s="8" t="s">
        <v>65</v>
      </c>
      <c r="AR32" s="8" t="s">
        <v>65</v>
      </c>
      <c r="AS32" s="8" t="s">
        <v>65</v>
      </c>
      <c r="AT32" s="8" t="s">
        <v>65</v>
      </c>
      <c r="AU32" s="8" t="s">
        <v>65</v>
      </c>
      <c r="AV32" s="8" t="s">
        <v>65</v>
      </c>
      <c r="AW32" s="8" t="s">
        <v>65</v>
      </c>
      <c r="AX32" s="8" t="s">
        <v>65</v>
      </c>
      <c r="AY32" s="8" t="s">
        <v>65</v>
      </c>
      <c r="AZ32" s="8" t="s">
        <v>65</v>
      </c>
      <c r="BA32" s="8" t="s">
        <v>65</v>
      </c>
      <c r="BB32" s="8" t="s">
        <v>65</v>
      </c>
      <c r="BC32" s="8" t="s">
        <v>65</v>
      </c>
      <c r="BD32" s="8" t="s">
        <v>65</v>
      </c>
      <c r="BE32" s="8" t="s">
        <v>65</v>
      </c>
      <c r="BF32" s="8" t="s">
        <v>65</v>
      </c>
      <c r="BG32" s="8" t="s">
        <v>65</v>
      </c>
      <c r="BH32" s="8" t="s">
        <v>65</v>
      </c>
      <c r="BI32" s="15">
        <f t="shared" si="0"/>
        <v>0</v>
      </c>
      <c r="BJ32" s="22">
        <f t="shared" si="1"/>
        <v>0</v>
      </c>
      <c r="BK32" s="23">
        <f t="shared" si="2"/>
        <v>0</v>
      </c>
    </row>
    <row r="33" spans="1:63" ht="32" x14ac:dyDescent="0.2">
      <c r="A33" s="5" t="s">
        <v>120</v>
      </c>
      <c r="B33" s="9" t="s">
        <v>83</v>
      </c>
      <c r="C33" s="9" t="s">
        <v>84</v>
      </c>
      <c r="D33" s="9" t="s">
        <v>107</v>
      </c>
      <c r="E33" s="5" t="s">
        <v>121</v>
      </c>
      <c r="F33" s="5" t="s">
        <v>65</v>
      </c>
      <c r="G33" s="5" t="s">
        <v>65</v>
      </c>
      <c r="H33" s="5" t="s">
        <v>65</v>
      </c>
      <c r="I33" s="5" t="s">
        <v>65</v>
      </c>
      <c r="J33" s="5" t="s">
        <v>65</v>
      </c>
      <c r="K33" s="5" t="s">
        <v>65</v>
      </c>
      <c r="L33" s="5" t="s">
        <v>65</v>
      </c>
      <c r="M33" s="5" t="s">
        <v>65</v>
      </c>
      <c r="N33" s="5" t="s">
        <v>65</v>
      </c>
      <c r="O33" s="5" t="s">
        <v>65</v>
      </c>
      <c r="P33" s="5" t="s">
        <v>65</v>
      </c>
      <c r="Q33" s="5" t="s">
        <v>65</v>
      </c>
      <c r="R33" s="5" t="s">
        <v>65</v>
      </c>
      <c r="S33" s="5" t="s">
        <v>65</v>
      </c>
      <c r="T33" s="5" t="s">
        <v>65</v>
      </c>
      <c r="U33" s="5" t="s">
        <v>65</v>
      </c>
      <c r="V33" s="5" t="s">
        <v>65</v>
      </c>
      <c r="W33" s="5" t="s">
        <v>65</v>
      </c>
      <c r="X33" s="8" t="s">
        <v>65</v>
      </c>
      <c r="Y33" s="8" t="s">
        <v>65</v>
      </c>
      <c r="Z33" s="8" t="s">
        <v>65</v>
      </c>
      <c r="AA33" s="8" t="s">
        <v>65</v>
      </c>
      <c r="AB33" s="8" t="s">
        <v>65</v>
      </c>
      <c r="AC33" s="8" t="s">
        <v>65</v>
      </c>
      <c r="AD33" s="8" t="s">
        <v>65</v>
      </c>
      <c r="AE33" s="8" t="s">
        <v>65</v>
      </c>
      <c r="AF33" s="8" t="s">
        <v>65</v>
      </c>
      <c r="AG33" s="8" t="s">
        <v>65</v>
      </c>
      <c r="AH33" s="8" t="s">
        <v>65</v>
      </c>
      <c r="AI33" s="8" t="s">
        <v>65</v>
      </c>
      <c r="AJ33" s="8" t="s">
        <v>65</v>
      </c>
      <c r="AK33" s="8" t="s">
        <v>65</v>
      </c>
      <c r="AL33" s="8" t="s">
        <v>65</v>
      </c>
      <c r="AM33" s="8" t="s">
        <v>65</v>
      </c>
      <c r="AN33" s="8" t="s">
        <v>65</v>
      </c>
      <c r="AO33" s="8" t="s">
        <v>65</v>
      </c>
      <c r="AP33" s="8" t="s">
        <v>65</v>
      </c>
      <c r="AQ33" s="8" t="s">
        <v>65</v>
      </c>
      <c r="AR33" s="8" t="s">
        <v>65</v>
      </c>
      <c r="AS33" s="8" t="s">
        <v>65</v>
      </c>
      <c r="AT33" s="8" t="s">
        <v>65</v>
      </c>
      <c r="AU33" s="8" t="s">
        <v>65</v>
      </c>
      <c r="AV33" s="8" t="s">
        <v>65</v>
      </c>
      <c r="AW33" s="8" t="s">
        <v>65</v>
      </c>
      <c r="AX33" s="8" t="s">
        <v>65</v>
      </c>
      <c r="AY33" s="8" t="s">
        <v>65</v>
      </c>
      <c r="AZ33" s="8" t="s">
        <v>65</v>
      </c>
      <c r="BA33" s="8" t="s">
        <v>65</v>
      </c>
      <c r="BB33" s="8" t="s">
        <v>65</v>
      </c>
      <c r="BC33" s="8" t="s">
        <v>65</v>
      </c>
      <c r="BD33" s="8" t="s">
        <v>65</v>
      </c>
      <c r="BE33" s="8" t="s">
        <v>65</v>
      </c>
      <c r="BF33" s="8" t="s">
        <v>65</v>
      </c>
      <c r="BG33" s="8" t="s">
        <v>65</v>
      </c>
      <c r="BH33" s="8" t="s">
        <v>65</v>
      </c>
      <c r="BI33" s="15">
        <f t="shared" si="0"/>
        <v>0</v>
      </c>
      <c r="BJ33" s="22">
        <f t="shared" si="1"/>
        <v>0</v>
      </c>
      <c r="BK33" s="23">
        <f t="shared" si="2"/>
        <v>0</v>
      </c>
    </row>
    <row r="34" spans="1:63" ht="32" x14ac:dyDescent="0.2">
      <c r="A34" s="5" t="s">
        <v>122</v>
      </c>
      <c r="B34" s="5" t="s">
        <v>65</v>
      </c>
      <c r="C34" s="5" t="s">
        <v>65</v>
      </c>
      <c r="D34" s="5" t="s">
        <v>65</v>
      </c>
      <c r="E34" s="5" t="s">
        <v>65</v>
      </c>
      <c r="F34" s="5" t="s">
        <v>65</v>
      </c>
      <c r="G34" s="5" t="s">
        <v>65</v>
      </c>
      <c r="H34" s="5" t="s">
        <v>65</v>
      </c>
      <c r="I34" s="5" t="s">
        <v>65</v>
      </c>
      <c r="J34" s="5" t="s">
        <v>65</v>
      </c>
      <c r="K34" s="5" t="s">
        <v>65</v>
      </c>
      <c r="L34" s="5" t="s">
        <v>65</v>
      </c>
      <c r="M34" s="5" t="s">
        <v>65</v>
      </c>
      <c r="N34" s="5" t="s">
        <v>65</v>
      </c>
      <c r="O34" s="5" t="s">
        <v>65</v>
      </c>
      <c r="P34" s="5" t="s">
        <v>65</v>
      </c>
      <c r="Q34" s="5" t="s">
        <v>65</v>
      </c>
      <c r="R34" s="5" t="s">
        <v>65</v>
      </c>
      <c r="S34" s="5" t="s">
        <v>65</v>
      </c>
      <c r="T34" s="5" t="s">
        <v>65</v>
      </c>
      <c r="U34" s="5" t="s">
        <v>65</v>
      </c>
      <c r="V34" s="5" t="s">
        <v>72</v>
      </c>
      <c r="W34" s="2" t="s">
        <v>67</v>
      </c>
      <c r="X34" s="7">
        <v>1</v>
      </c>
      <c r="Y34" s="7">
        <v>5</v>
      </c>
      <c r="Z34" s="7">
        <v>7</v>
      </c>
      <c r="AA34" s="7">
        <v>7</v>
      </c>
      <c r="AB34" s="7">
        <v>7</v>
      </c>
      <c r="AC34" s="7">
        <v>7</v>
      </c>
      <c r="AD34" s="7">
        <v>7</v>
      </c>
      <c r="AE34" s="8" t="s">
        <v>65</v>
      </c>
      <c r="AF34" s="8" t="s">
        <v>65</v>
      </c>
      <c r="AG34" s="8" t="s">
        <v>65</v>
      </c>
      <c r="AH34" s="8" t="s">
        <v>65</v>
      </c>
      <c r="AI34" s="8" t="s">
        <v>65</v>
      </c>
      <c r="AJ34" s="8" t="s">
        <v>65</v>
      </c>
      <c r="AK34" s="8" t="s">
        <v>65</v>
      </c>
      <c r="AL34" s="8" t="s">
        <v>65</v>
      </c>
      <c r="AM34" s="8" t="s">
        <v>65</v>
      </c>
      <c r="AN34" s="8" t="s">
        <v>65</v>
      </c>
      <c r="AO34" s="8" t="s">
        <v>65</v>
      </c>
      <c r="AP34" s="8" t="s">
        <v>65</v>
      </c>
      <c r="AQ34" s="8" t="s">
        <v>65</v>
      </c>
      <c r="AR34" s="8" t="s">
        <v>65</v>
      </c>
      <c r="AS34" s="8" t="s">
        <v>65</v>
      </c>
      <c r="AT34" s="8" t="s">
        <v>65</v>
      </c>
      <c r="AU34" s="8" t="s">
        <v>65</v>
      </c>
      <c r="AV34" s="8" t="s">
        <v>65</v>
      </c>
      <c r="AW34" s="8" t="s">
        <v>65</v>
      </c>
      <c r="AX34" s="8" t="s">
        <v>65</v>
      </c>
      <c r="AY34" s="8" t="s">
        <v>65</v>
      </c>
      <c r="AZ34" s="8" t="s">
        <v>65</v>
      </c>
      <c r="BA34" s="8" t="s">
        <v>65</v>
      </c>
      <c r="BB34" s="8" t="s">
        <v>65</v>
      </c>
      <c r="BC34" s="8" t="s">
        <v>65</v>
      </c>
      <c r="BD34" s="8" t="s">
        <v>65</v>
      </c>
      <c r="BE34" s="8" t="s">
        <v>65</v>
      </c>
      <c r="BF34" s="8" t="s">
        <v>65</v>
      </c>
      <c r="BG34" s="8" t="s">
        <v>65</v>
      </c>
      <c r="BH34" s="8" t="s">
        <v>65</v>
      </c>
      <c r="BI34" s="15">
        <f t="shared" si="0"/>
        <v>0</v>
      </c>
      <c r="BJ34" s="22">
        <f t="shared" si="1"/>
        <v>0</v>
      </c>
      <c r="BK34" s="23">
        <f t="shared" si="2"/>
        <v>0</v>
      </c>
    </row>
    <row r="35" spans="1:63" ht="32" x14ac:dyDescent="0.2">
      <c r="A35" s="5" t="s">
        <v>123</v>
      </c>
      <c r="B35" s="9" t="s">
        <v>83</v>
      </c>
      <c r="C35" s="5" t="s">
        <v>65</v>
      </c>
      <c r="D35" s="5" t="s">
        <v>65</v>
      </c>
      <c r="E35" s="5" t="s">
        <v>65</v>
      </c>
      <c r="F35" s="5" t="s">
        <v>65</v>
      </c>
      <c r="G35" s="5" t="s">
        <v>65</v>
      </c>
      <c r="H35" s="5" t="s">
        <v>65</v>
      </c>
      <c r="I35" s="5" t="s">
        <v>65</v>
      </c>
      <c r="J35" s="5" t="s">
        <v>65</v>
      </c>
      <c r="K35" s="5" t="s">
        <v>65</v>
      </c>
      <c r="L35" s="5" t="s">
        <v>65</v>
      </c>
      <c r="M35" s="5" t="s">
        <v>65</v>
      </c>
      <c r="N35" s="5" t="s">
        <v>65</v>
      </c>
      <c r="O35" s="5" t="s">
        <v>65</v>
      </c>
      <c r="P35" s="5" t="s">
        <v>65</v>
      </c>
      <c r="Q35" s="5" t="s">
        <v>65</v>
      </c>
      <c r="R35" s="5" t="s">
        <v>65</v>
      </c>
      <c r="S35" s="5" t="s">
        <v>65</v>
      </c>
      <c r="T35" s="5" t="s">
        <v>65</v>
      </c>
      <c r="U35" s="5" t="s">
        <v>65</v>
      </c>
      <c r="V35" s="5" t="s">
        <v>65</v>
      </c>
      <c r="W35" s="5" t="s">
        <v>65</v>
      </c>
      <c r="X35" s="8" t="s">
        <v>65</v>
      </c>
      <c r="Y35" s="8" t="s">
        <v>65</v>
      </c>
      <c r="Z35" s="8" t="s">
        <v>65</v>
      </c>
      <c r="AA35" s="8" t="s">
        <v>65</v>
      </c>
      <c r="AB35" s="8" t="s">
        <v>65</v>
      </c>
      <c r="AC35" s="8" t="s">
        <v>65</v>
      </c>
      <c r="AD35" s="8" t="s">
        <v>65</v>
      </c>
      <c r="AE35" s="8" t="s">
        <v>65</v>
      </c>
      <c r="AF35" s="8" t="s">
        <v>65</v>
      </c>
      <c r="AG35" s="8" t="s">
        <v>65</v>
      </c>
      <c r="AH35" s="8" t="s">
        <v>65</v>
      </c>
      <c r="AI35" s="8" t="s">
        <v>65</v>
      </c>
      <c r="AJ35" s="8" t="s">
        <v>65</v>
      </c>
      <c r="AK35" s="8" t="s">
        <v>65</v>
      </c>
      <c r="AL35" s="8" t="s">
        <v>65</v>
      </c>
      <c r="AM35" s="8" t="s">
        <v>65</v>
      </c>
      <c r="AN35" s="8" t="s">
        <v>65</v>
      </c>
      <c r="AO35" s="8" t="s">
        <v>65</v>
      </c>
      <c r="AP35" s="8" t="s">
        <v>65</v>
      </c>
      <c r="AQ35" s="8" t="s">
        <v>65</v>
      </c>
      <c r="AR35" s="8" t="s">
        <v>65</v>
      </c>
      <c r="AS35" s="8" t="s">
        <v>65</v>
      </c>
      <c r="AT35" s="8" t="s">
        <v>65</v>
      </c>
      <c r="AU35" s="8" t="s">
        <v>65</v>
      </c>
      <c r="AV35" s="8" t="s">
        <v>65</v>
      </c>
      <c r="AW35" s="8" t="s">
        <v>65</v>
      </c>
      <c r="AX35" s="8" t="s">
        <v>65</v>
      </c>
      <c r="AY35" s="8" t="s">
        <v>65</v>
      </c>
      <c r="AZ35" s="8" t="s">
        <v>65</v>
      </c>
      <c r="BA35" s="8" t="s">
        <v>65</v>
      </c>
      <c r="BB35" s="8" t="s">
        <v>65</v>
      </c>
      <c r="BC35" s="8" t="s">
        <v>65</v>
      </c>
      <c r="BD35" s="8" t="s">
        <v>65</v>
      </c>
      <c r="BE35" s="8" t="s">
        <v>65</v>
      </c>
      <c r="BF35" s="8" t="s">
        <v>65</v>
      </c>
      <c r="BG35" s="8" t="s">
        <v>65</v>
      </c>
      <c r="BH35" s="8" t="s">
        <v>65</v>
      </c>
      <c r="BI35" s="15">
        <f t="shared" si="0"/>
        <v>0</v>
      </c>
      <c r="BJ35" s="22">
        <f t="shared" si="1"/>
        <v>0</v>
      </c>
      <c r="BK35" s="23">
        <f t="shared" si="2"/>
        <v>0</v>
      </c>
    </row>
    <row r="36" spans="1:63" ht="32" x14ac:dyDescent="0.2">
      <c r="A36" s="5" t="s">
        <v>124</v>
      </c>
      <c r="B36" s="5" t="s">
        <v>65</v>
      </c>
      <c r="C36" s="5" t="s">
        <v>65</v>
      </c>
      <c r="D36" s="5" t="s">
        <v>65</v>
      </c>
      <c r="E36" s="5" t="s">
        <v>65</v>
      </c>
      <c r="F36" s="5" t="s">
        <v>65</v>
      </c>
      <c r="G36" s="5" t="s">
        <v>65</v>
      </c>
      <c r="H36" s="5" t="s">
        <v>65</v>
      </c>
      <c r="I36" s="5" t="s">
        <v>65</v>
      </c>
      <c r="J36" s="5" t="s">
        <v>65</v>
      </c>
      <c r="K36" s="5" t="s">
        <v>65</v>
      </c>
      <c r="L36" s="5" t="s">
        <v>65</v>
      </c>
      <c r="M36" s="5" t="s">
        <v>65</v>
      </c>
      <c r="N36" s="5" t="s">
        <v>65</v>
      </c>
      <c r="O36" s="5" t="s">
        <v>65</v>
      </c>
      <c r="P36" s="5" t="s">
        <v>65</v>
      </c>
      <c r="Q36" s="5" t="s">
        <v>65</v>
      </c>
      <c r="R36" s="5" t="s">
        <v>65</v>
      </c>
      <c r="S36" s="5" t="s">
        <v>65</v>
      </c>
      <c r="T36" s="5" t="s">
        <v>65</v>
      </c>
      <c r="U36" s="5" t="s">
        <v>65</v>
      </c>
      <c r="V36" s="5" t="s">
        <v>125</v>
      </c>
      <c r="W36" s="2" t="s">
        <v>67</v>
      </c>
      <c r="X36" s="7">
        <v>2</v>
      </c>
      <c r="Y36" s="7">
        <v>5</v>
      </c>
      <c r="Z36" s="7">
        <v>4</v>
      </c>
      <c r="AA36" s="7">
        <v>6</v>
      </c>
      <c r="AB36" s="7">
        <v>3</v>
      </c>
      <c r="AC36" s="7">
        <v>6</v>
      </c>
      <c r="AD36" s="7">
        <v>6</v>
      </c>
      <c r="AE36" s="7">
        <v>5</v>
      </c>
      <c r="AF36" s="7">
        <v>2</v>
      </c>
      <c r="AG36" s="7">
        <v>4</v>
      </c>
      <c r="AH36" s="7">
        <v>4</v>
      </c>
      <c r="AI36" s="8" t="s">
        <v>65</v>
      </c>
      <c r="AJ36" s="8" t="s">
        <v>65</v>
      </c>
      <c r="AK36" s="8" t="s">
        <v>65</v>
      </c>
      <c r="AL36" s="8" t="s">
        <v>65</v>
      </c>
      <c r="AM36" s="8" t="s">
        <v>65</v>
      </c>
      <c r="AN36" s="8" t="s">
        <v>65</v>
      </c>
      <c r="AO36" s="8" t="s">
        <v>65</v>
      </c>
      <c r="AP36" s="8" t="s">
        <v>65</v>
      </c>
      <c r="AQ36" s="8" t="s">
        <v>65</v>
      </c>
      <c r="AR36" s="8" t="s">
        <v>65</v>
      </c>
      <c r="AS36" s="8" t="s">
        <v>65</v>
      </c>
      <c r="AT36" s="8" t="s">
        <v>65</v>
      </c>
      <c r="AU36" s="8" t="s">
        <v>65</v>
      </c>
      <c r="AV36" s="8" t="s">
        <v>65</v>
      </c>
      <c r="AW36" s="8" t="s">
        <v>65</v>
      </c>
      <c r="AX36" s="8" t="s">
        <v>65</v>
      </c>
      <c r="AY36" s="8" t="s">
        <v>65</v>
      </c>
      <c r="AZ36" s="8" t="s">
        <v>65</v>
      </c>
      <c r="BA36" s="8" t="s">
        <v>65</v>
      </c>
      <c r="BB36" s="8" t="s">
        <v>65</v>
      </c>
      <c r="BC36" s="8" t="s">
        <v>65</v>
      </c>
      <c r="BD36" s="8" t="s">
        <v>65</v>
      </c>
      <c r="BE36" s="8" t="s">
        <v>65</v>
      </c>
      <c r="BF36" s="8" t="s">
        <v>65</v>
      </c>
      <c r="BG36" s="8" t="s">
        <v>65</v>
      </c>
      <c r="BH36" s="8" t="s">
        <v>65</v>
      </c>
      <c r="BI36" s="15">
        <f t="shared" si="0"/>
        <v>0</v>
      </c>
      <c r="BJ36" s="22">
        <f t="shared" si="1"/>
        <v>0</v>
      </c>
      <c r="BK36" s="23">
        <f t="shared" si="2"/>
        <v>0</v>
      </c>
    </row>
    <row r="37" spans="1:63" x14ac:dyDescent="0.2">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row>
    <row r="39" spans="1:63" ht="32" x14ac:dyDescent="0.2">
      <c r="A39" s="3" t="s">
        <v>126</v>
      </c>
      <c r="B39" s="1" t="s">
        <v>1</v>
      </c>
      <c r="C39" s="1" t="s">
        <v>2</v>
      </c>
      <c r="D39" s="1" t="s">
        <v>3</v>
      </c>
      <c r="E39" s="1" t="s">
        <v>4</v>
      </c>
      <c r="F39" s="1" t="s">
        <v>5</v>
      </c>
      <c r="G39" s="1" t="s">
        <v>6</v>
      </c>
      <c r="H39" s="6" t="s">
        <v>7</v>
      </c>
      <c r="I39" s="6" t="s">
        <v>8</v>
      </c>
      <c r="J39" s="6" t="s">
        <v>9</v>
      </c>
      <c r="K39" s="6" t="s">
        <v>10</v>
      </c>
      <c r="L39" s="6" t="s">
        <v>11</v>
      </c>
      <c r="M39" s="6" t="s">
        <v>12</v>
      </c>
      <c r="N39" s="1" t="s">
        <v>13</v>
      </c>
      <c r="O39" s="1" t="s">
        <v>14</v>
      </c>
      <c r="P39" s="6" t="s">
        <v>15</v>
      </c>
      <c r="Q39" s="6" t="s">
        <v>16</v>
      </c>
      <c r="R39" s="6" t="s">
        <v>17</v>
      </c>
      <c r="S39" s="6" t="s">
        <v>18</v>
      </c>
      <c r="T39" s="6" t="s">
        <v>19</v>
      </c>
      <c r="U39" s="6" t="s">
        <v>20</v>
      </c>
      <c r="V39" s="1" t="s">
        <v>21</v>
      </c>
      <c r="W39" s="1" t="s">
        <v>22</v>
      </c>
      <c r="X39" s="1" t="s">
        <v>23</v>
      </c>
      <c r="Y39" s="1" t="s">
        <v>24</v>
      </c>
      <c r="Z39" s="6" t="s">
        <v>25</v>
      </c>
      <c r="AA39" s="6" t="s">
        <v>26</v>
      </c>
      <c r="AB39" s="6" t="s">
        <v>27</v>
      </c>
      <c r="AC39" s="6" t="s">
        <v>28</v>
      </c>
      <c r="AD39" s="6" t="s">
        <v>29</v>
      </c>
      <c r="AE39" s="6" t="s">
        <v>30</v>
      </c>
      <c r="AF39" s="6" t="s">
        <v>31</v>
      </c>
      <c r="AG39" s="6" t="s">
        <v>32</v>
      </c>
      <c r="AH39" s="6" t="s">
        <v>33</v>
      </c>
      <c r="AI39" s="6" t="s">
        <v>34</v>
      </c>
      <c r="AJ39" s="6" t="s">
        <v>35</v>
      </c>
      <c r="AK39" s="6" t="s">
        <v>36</v>
      </c>
      <c r="AL39" s="6" t="s">
        <v>37</v>
      </c>
      <c r="AM39" s="6" t="s">
        <v>38</v>
      </c>
      <c r="AN39" s="1" t="s">
        <v>39</v>
      </c>
      <c r="AO39" s="6" t="s">
        <v>40</v>
      </c>
      <c r="AP39" s="6" t="s">
        <v>41</v>
      </c>
      <c r="AQ39" s="6" t="s">
        <v>42</v>
      </c>
      <c r="AR39" s="6" t="s">
        <v>43</v>
      </c>
      <c r="AS39" s="6" t="s">
        <v>44</v>
      </c>
      <c r="AT39" s="6" t="s">
        <v>45</v>
      </c>
      <c r="AU39" s="6" t="s">
        <v>46</v>
      </c>
      <c r="AV39" s="6" t="s">
        <v>47</v>
      </c>
      <c r="AW39" s="6" t="s">
        <v>48</v>
      </c>
      <c r="AX39" s="6" t="s">
        <v>49</v>
      </c>
      <c r="AY39" s="6" t="s">
        <v>50</v>
      </c>
      <c r="AZ39" s="6" t="s">
        <v>51</v>
      </c>
      <c r="BA39" s="6" t="s">
        <v>52</v>
      </c>
      <c r="BB39" s="6" t="s">
        <v>53</v>
      </c>
      <c r="BC39" s="6" t="s">
        <v>54</v>
      </c>
      <c r="BD39" s="6" t="s">
        <v>55</v>
      </c>
      <c r="BE39" s="6" t="s">
        <v>56</v>
      </c>
      <c r="BF39" s="6" t="s">
        <v>57</v>
      </c>
      <c r="BG39" s="6" t="s">
        <v>58</v>
      </c>
      <c r="BH39" s="6" t="s">
        <v>59</v>
      </c>
      <c r="BI39" s="6" t="s">
        <v>60</v>
      </c>
      <c r="BJ39" s="6" t="s">
        <v>61</v>
      </c>
      <c r="BK39" s="6" t="s">
        <v>62</v>
      </c>
    </row>
    <row r="40" spans="1:63" s="2" customFormat="1" x14ac:dyDescent="0.2">
      <c r="A40" s="12" t="s">
        <v>127</v>
      </c>
      <c r="B40" s="9" t="s">
        <v>128</v>
      </c>
      <c r="C40" s="9" t="s">
        <v>128</v>
      </c>
      <c r="D40" s="9" t="s">
        <v>128</v>
      </c>
      <c r="E40" s="9" t="s">
        <v>128</v>
      </c>
      <c r="F40" s="9">
        <f t="shared" ref="F40:BK40" si="3">AVERAGE(F2:F36)</f>
        <v>5.7333333333333334</v>
      </c>
      <c r="G40" s="9">
        <f t="shared" si="3"/>
        <v>3.9333333333333331</v>
      </c>
      <c r="H40" s="9">
        <f t="shared" si="3"/>
        <v>3.2</v>
      </c>
      <c r="I40" s="9">
        <f t="shared" si="3"/>
        <v>2.3333333333333335</v>
      </c>
      <c r="J40" s="9">
        <f t="shared" si="3"/>
        <v>2.1333333333333333</v>
      </c>
      <c r="K40" s="9">
        <f t="shared" si="3"/>
        <v>5.0666666666666664</v>
      </c>
      <c r="L40" s="9">
        <f>AVERAGE(L2:L36)</f>
        <v>5.666666666666667</v>
      </c>
      <c r="M40" s="9">
        <f t="shared" si="3"/>
        <v>5.666666666666667</v>
      </c>
      <c r="N40" s="9">
        <f t="shared" si="3"/>
        <v>2.6</v>
      </c>
      <c r="O40" s="9">
        <f t="shared" si="3"/>
        <v>2.6</v>
      </c>
      <c r="P40" s="9">
        <f t="shared" si="3"/>
        <v>5.6</v>
      </c>
      <c r="Q40" s="9">
        <f t="shared" si="3"/>
        <v>5</v>
      </c>
      <c r="R40" s="9">
        <f t="shared" si="3"/>
        <v>2.7333333333333334</v>
      </c>
      <c r="S40" s="9">
        <f t="shared" si="3"/>
        <v>2.8666666666666667</v>
      </c>
      <c r="T40" s="9">
        <f t="shared" si="3"/>
        <v>3.6666666666666665</v>
      </c>
      <c r="U40" s="9">
        <f t="shared" si="3"/>
        <v>5.6</v>
      </c>
      <c r="V40" s="9" t="s">
        <v>128</v>
      </c>
      <c r="W40" s="9" t="s">
        <v>128</v>
      </c>
      <c r="X40" s="9">
        <f t="shared" si="3"/>
        <v>2.7</v>
      </c>
      <c r="Y40" s="9">
        <f t="shared" si="3"/>
        <v>4.9000000000000004</v>
      </c>
      <c r="Z40" s="9">
        <f t="shared" si="3"/>
        <v>4.5</v>
      </c>
      <c r="AA40" s="9">
        <f t="shared" si="3"/>
        <v>4.5999999999999996</v>
      </c>
      <c r="AB40" s="9">
        <f t="shared" si="3"/>
        <v>4.8</v>
      </c>
      <c r="AC40" s="9">
        <f t="shared" si="3"/>
        <v>5</v>
      </c>
      <c r="AD40" s="9">
        <f t="shared" si="3"/>
        <v>5.3</v>
      </c>
      <c r="AE40" s="9">
        <f t="shared" si="3"/>
        <v>3.7777777777777777</v>
      </c>
      <c r="AF40" s="9">
        <f t="shared" si="3"/>
        <v>3.1111111111111112</v>
      </c>
      <c r="AG40" s="9">
        <f t="shared" si="3"/>
        <v>5.2222222222222223</v>
      </c>
      <c r="AH40" s="9">
        <f t="shared" si="3"/>
        <v>5</v>
      </c>
      <c r="AI40" s="9">
        <f t="shared" si="3"/>
        <v>5.125</v>
      </c>
      <c r="AJ40" s="9">
        <f t="shared" si="3"/>
        <v>4.625</v>
      </c>
      <c r="AK40" s="9">
        <f t="shared" si="3"/>
        <v>4.625</v>
      </c>
      <c r="AL40" s="9">
        <f t="shared" si="3"/>
        <v>4.5714285714285712</v>
      </c>
      <c r="AM40" s="9">
        <f t="shared" si="3"/>
        <v>4.625</v>
      </c>
      <c r="AN40" s="9">
        <f t="shared" si="3"/>
        <v>5.166666666666667</v>
      </c>
      <c r="AO40" s="9">
        <f>AVERAGE(AO2:AO36)</f>
        <v>4.166666666666667</v>
      </c>
      <c r="AP40" s="9">
        <f t="shared" si="3"/>
        <v>4.166666666666667</v>
      </c>
      <c r="AQ40" s="9">
        <f t="shared" si="3"/>
        <v>4</v>
      </c>
      <c r="AR40" s="9">
        <f t="shared" si="3"/>
        <v>4.833333333333333</v>
      </c>
      <c r="AS40" s="9">
        <f t="shared" si="3"/>
        <v>4.333333333333333</v>
      </c>
      <c r="AT40" s="9">
        <f t="shared" si="3"/>
        <v>4</v>
      </c>
      <c r="AU40" s="9">
        <f t="shared" si="3"/>
        <v>3.3333333333333335</v>
      </c>
      <c r="AV40" s="9">
        <f>AVERAGE(AV2:AV36)</f>
        <v>3.3333333333333335</v>
      </c>
      <c r="AW40" s="9">
        <f t="shared" si="3"/>
        <v>3.8333333333333335</v>
      </c>
      <c r="AX40" s="9">
        <f t="shared" si="3"/>
        <v>4.666666666666667</v>
      </c>
      <c r="AY40" s="9">
        <f t="shared" si="3"/>
        <v>4.5</v>
      </c>
      <c r="AZ40" s="9">
        <f t="shared" si="3"/>
        <v>4.166666666666667</v>
      </c>
      <c r="BA40" s="9">
        <f t="shared" si="3"/>
        <v>4.5</v>
      </c>
      <c r="BB40" s="9">
        <f t="shared" si="3"/>
        <v>3.3333333333333335</v>
      </c>
      <c r="BC40" s="9">
        <f>AVERAGE(BC2:BC36)</f>
        <v>3.3333333333333335</v>
      </c>
      <c r="BD40" s="9">
        <f t="shared" si="3"/>
        <v>4.833333333333333</v>
      </c>
      <c r="BE40" s="9">
        <f t="shared" si="3"/>
        <v>4.333333333333333</v>
      </c>
      <c r="BF40" s="9">
        <f t="shared" si="3"/>
        <v>5.5</v>
      </c>
      <c r="BG40" s="9">
        <f t="shared" si="3"/>
        <v>5.166666666666667</v>
      </c>
      <c r="BH40" s="9">
        <f t="shared" si="3"/>
        <v>4.166666666666667</v>
      </c>
      <c r="BI40" s="13">
        <f t="shared" si="3"/>
        <v>17.314285714285713</v>
      </c>
      <c r="BJ40" s="21">
        <f t="shared" si="3"/>
        <v>7.9428571428571431</v>
      </c>
      <c r="BK40" s="17">
        <f t="shared" si="3"/>
        <v>9.3714285714285719</v>
      </c>
    </row>
    <row r="41" spans="1:63" s="2" customFormat="1" x14ac:dyDescent="0.2">
      <c r="A41" s="12" t="s">
        <v>129</v>
      </c>
      <c r="B41" s="9" t="s">
        <v>128</v>
      </c>
      <c r="C41" s="9" t="s">
        <v>128</v>
      </c>
      <c r="D41" s="9" t="s">
        <v>128</v>
      </c>
      <c r="E41" s="9" t="s">
        <v>128</v>
      </c>
      <c r="F41" s="9">
        <f t="shared" ref="F41:BK41" si="4">_xlfn.STDEV.S(F2:F36)/SQRT(COUNT(F2:F36))</f>
        <v>0.22817425810877984</v>
      </c>
      <c r="G41" s="9">
        <f t="shared" si="4"/>
        <v>0.4078592972450259</v>
      </c>
      <c r="H41" s="9">
        <f t="shared" si="4"/>
        <v>0.44933813760325525</v>
      </c>
      <c r="I41" s="9">
        <f t="shared" si="4"/>
        <v>0.41018772318777191</v>
      </c>
      <c r="J41" s="9">
        <f t="shared" si="4"/>
        <v>0.21528865819918697</v>
      </c>
      <c r="K41" s="9">
        <f t="shared" si="4"/>
        <v>0.20625150312102591</v>
      </c>
      <c r="L41" s="9">
        <f t="shared" si="4"/>
        <v>0.12598815766974242</v>
      </c>
      <c r="M41" s="9">
        <f t="shared" si="4"/>
        <v>0.15936381457791887</v>
      </c>
      <c r="N41" s="9">
        <f t="shared" si="4"/>
        <v>0.34914862437758776</v>
      </c>
      <c r="O41" s="9">
        <f t="shared" si="4"/>
        <v>0.30550504633038933</v>
      </c>
      <c r="P41" s="9">
        <f t="shared" si="4"/>
        <v>0.13093073414159542</v>
      </c>
      <c r="Q41" s="9">
        <f t="shared" si="4"/>
        <v>0.21821789023599236</v>
      </c>
      <c r="R41" s="9">
        <f t="shared" si="4"/>
        <v>0.38379888913542637</v>
      </c>
      <c r="S41" s="9">
        <f t="shared" si="4"/>
        <v>0.41250300624205177</v>
      </c>
      <c r="T41" s="9">
        <f t="shared" si="4"/>
        <v>0.45425676257949793</v>
      </c>
      <c r="U41" s="9">
        <f t="shared" si="4"/>
        <v>0.16329931618554552</v>
      </c>
      <c r="V41" s="9" t="s">
        <v>128</v>
      </c>
      <c r="W41" s="9" t="s">
        <v>128</v>
      </c>
      <c r="X41" s="9">
        <f t="shared" si="4"/>
        <v>0.5587684871413402</v>
      </c>
      <c r="Y41" s="9">
        <f t="shared" si="4"/>
        <v>0.31446603773522019</v>
      </c>
      <c r="Z41" s="9">
        <f t="shared" si="4"/>
        <v>0.61913918736689033</v>
      </c>
      <c r="AA41" s="9">
        <f t="shared" si="4"/>
        <v>0.33993463423951903</v>
      </c>
      <c r="AB41" s="9">
        <f t="shared" si="4"/>
        <v>0.62893207547044017</v>
      </c>
      <c r="AC41" s="9">
        <f t="shared" si="4"/>
        <v>0.7453559924999299</v>
      </c>
      <c r="AD41" s="9">
        <f t="shared" si="4"/>
        <v>0.39581140290126415</v>
      </c>
      <c r="AE41" s="9">
        <f t="shared" si="4"/>
        <v>0.74120355911812952</v>
      </c>
      <c r="AF41" s="9">
        <f t="shared" si="4"/>
        <v>0.80699105812966387</v>
      </c>
      <c r="AG41" s="9">
        <f t="shared" si="4"/>
        <v>0.86245414979222346</v>
      </c>
      <c r="AH41" s="9">
        <f t="shared" si="4"/>
        <v>0.86602540378443871</v>
      </c>
      <c r="AI41" s="9">
        <f t="shared" si="4"/>
        <v>0.74252224593899241</v>
      </c>
      <c r="AJ41" s="9">
        <f t="shared" si="4"/>
        <v>0.59574383277186704</v>
      </c>
      <c r="AK41" s="9">
        <f t="shared" si="4"/>
        <v>0.65294661781365071</v>
      </c>
      <c r="AL41" s="9">
        <f t="shared" si="4"/>
        <v>0.68511878904467427</v>
      </c>
      <c r="AM41" s="9">
        <f t="shared" si="4"/>
        <v>0.65294661781365071</v>
      </c>
      <c r="AN41" s="9">
        <f t="shared" si="4"/>
        <v>0.79232428826698109</v>
      </c>
      <c r="AO41" s="9">
        <f t="shared" si="4"/>
        <v>0.47726070210921168</v>
      </c>
      <c r="AP41" s="9">
        <f t="shared" si="4"/>
        <v>0.83333333333333326</v>
      </c>
      <c r="AQ41" s="9">
        <f t="shared" si="4"/>
        <v>0.85634883857767541</v>
      </c>
      <c r="AR41" s="9">
        <f t="shared" si="4"/>
        <v>0.54262735320332389</v>
      </c>
      <c r="AS41" s="9">
        <f t="shared" si="4"/>
        <v>0.55777335102271697</v>
      </c>
      <c r="AT41" s="9">
        <f t="shared" si="4"/>
        <v>0.51639777949432231</v>
      </c>
      <c r="AU41" s="9">
        <f t="shared" si="4"/>
        <v>0.88191710368819687</v>
      </c>
      <c r="AV41" s="9">
        <f t="shared" si="4"/>
        <v>0.55777335102271697</v>
      </c>
      <c r="AW41" s="9">
        <f t="shared" si="4"/>
        <v>0.47726070210921168</v>
      </c>
      <c r="AX41" s="9">
        <f t="shared" si="4"/>
        <v>0.33333333333333381</v>
      </c>
      <c r="AY41" s="9">
        <f t="shared" si="4"/>
        <v>0.4281744192888377</v>
      </c>
      <c r="AZ41" s="9">
        <f t="shared" si="4"/>
        <v>0.74907350180814103</v>
      </c>
      <c r="BA41" s="9">
        <f t="shared" si="4"/>
        <v>0.56273143387113778</v>
      </c>
      <c r="BB41" s="9">
        <f t="shared" si="4"/>
        <v>0.55777335102271697</v>
      </c>
      <c r="BC41" s="9">
        <f t="shared" si="4"/>
        <v>0.66666666666666663</v>
      </c>
      <c r="BD41" s="9">
        <f t="shared" si="4"/>
        <v>0.47726070210921212</v>
      </c>
      <c r="BE41" s="9">
        <f t="shared" si="4"/>
        <v>0.49441323247304408</v>
      </c>
      <c r="BF41" s="9">
        <f t="shared" si="4"/>
        <v>0.4281744192888377</v>
      </c>
      <c r="BG41" s="9">
        <f t="shared" si="4"/>
        <v>0.60092521257733189</v>
      </c>
      <c r="BH41" s="9">
        <f t="shared" si="4"/>
        <v>0.74907350180814103</v>
      </c>
      <c r="BI41" s="13">
        <f t="shared" si="4"/>
        <v>1.5657958636663558</v>
      </c>
      <c r="BJ41" s="21">
        <f t="shared" si="4"/>
        <v>1.5813741801733983</v>
      </c>
      <c r="BK41" s="17">
        <f t="shared" si="4"/>
        <v>2.0807584728480455</v>
      </c>
    </row>
    <row r="42" spans="1:63" s="2" customFormat="1" x14ac:dyDescent="0.2">
      <c r="A42" s="12" t="s">
        <v>130</v>
      </c>
      <c r="B42" s="9" t="s">
        <v>128</v>
      </c>
      <c r="C42" s="9" t="s">
        <v>128</v>
      </c>
      <c r="D42" s="9" t="s">
        <v>128</v>
      </c>
      <c r="E42" s="9" t="s">
        <v>128</v>
      </c>
      <c r="F42" s="9">
        <f t="shared" ref="F42:BK42" si="5">MEDIAN(F2:F36)</f>
        <v>6</v>
      </c>
      <c r="G42" s="9">
        <f t="shared" si="5"/>
        <v>4</v>
      </c>
      <c r="H42" s="9">
        <f t="shared" si="5"/>
        <v>3</v>
      </c>
      <c r="I42" s="9">
        <f t="shared" si="5"/>
        <v>2</v>
      </c>
      <c r="J42" s="9">
        <f t="shared" si="5"/>
        <v>2</v>
      </c>
      <c r="K42" s="9">
        <f t="shared" si="5"/>
        <v>5</v>
      </c>
      <c r="L42" s="9">
        <f t="shared" si="5"/>
        <v>6</v>
      </c>
      <c r="M42" s="9">
        <f t="shared" si="5"/>
        <v>6</v>
      </c>
      <c r="N42" s="9">
        <f t="shared" si="5"/>
        <v>2</v>
      </c>
      <c r="O42" s="9">
        <f t="shared" si="5"/>
        <v>3</v>
      </c>
      <c r="P42" s="9">
        <f t="shared" si="5"/>
        <v>6</v>
      </c>
      <c r="Q42" s="9">
        <f t="shared" si="5"/>
        <v>5</v>
      </c>
      <c r="R42" s="9">
        <f t="shared" si="5"/>
        <v>3</v>
      </c>
      <c r="S42" s="9">
        <f t="shared" si="5"/>
        <v>3</v>
      </c>
      <c r="T42" s="9">
        <f t="shared" si="5"/>
        <v>4</v>
      </c>
      <c r="U42" s="9">
        <f t="shared" si="5"/>
        <v>6</v>
      </c>
      <c r="V42" s="9" t="s">
        <v>128</v>
      </c>
      <c r="W42" s="9" t="s">
        <v>128</v>
      </c>
      <c r="X42" s="9">
        <f t="shared" si="5"/>
        <v>2</v>
      </c>
      <c r="Y42" s="9">
        <f t="shared" si="5"/>
        <v>5</v>
      </c>
      <c r="Z42" s="9">
        <f t="shared" si="5"/>
        <v>4</v>
      </c>
      <c r="AA42" s="9">
        <f t="shared" si="5"/>
        <v>4</v>
      </c>
      <c r="AB42" s="9">
        <f t="shared" si="5"/>
        <v>5</v>
      </c>
      <c r="AC42" s="9">
        <f t="shared" si="5"/>
        <v>5.5</v>
      </c>
      <c r="AD42" s="9">
        <f t="shared" si="5"/>
        <v>5.5</v>
      </c>
      <c r="AE42" s="9">
        <f t="shared" si="5"/>
        <v>5</v>
      </c>
      <c r="AF42" s="9">
        <f t="shared" si="5"/>
        <v>2</v>
      </c>
      <c r="AG42" s="9">
        <f t="shared" si="5"/>
        <v>7</v>
      </c>
      <c r="AH42" s="9">
        <f t="shared" si="5"/>
        <v>7</v>
      </c>
      <c r="AI42" s="9">
        <f t="shared" si="5"/>
        <v>5.5</v>
      </c>
      <c r="AJ42" s="9">
        <f t="shared" si="5"/>
        <v>4.5</v>
      </c>
      <c r="AK42" s="9">
        <f t="shared" si="5"/>
        <v>4</v>
      </c>
      <c r="AL42" s="9">
        <f t="shared" si="5"/>
        <v>4</v>
      </c>
      <c r="AM42" s="9">
        <f t="shared" si="5"/>
        <v>4</v>
      </c>
      <c r="AN42" s="9">
        <f t="shared" si="5"/>
        <v>5.5</v>
      </c>
      <c r="AO42" s="9">
        <f t="shared" si="5"/>
        <v>4.5</v>
      </c>
      <c r="AP42" s="9">
        <f t="shared" si="5"/>
        <v>4.5</v>
      </c>
      <c r="AQ42" s="9">
        <f t="shared" si="5"/>
        <v>4</v>
      </c>
      <c r="AR42" s="9">
        <f t="shared" si="5"/>
        <v>5</v>
      </c>
      <c r="AS42" s="9">
        <f t="shared" si="5"/>
        <v>4.5</v>
      </c>
      <c r="AT42" s="9">
        <f t="shared" si="5"/>
        <v>4.5</v>
      </c>
      <c r="AU42" s="9">
        <f t="shared" si="5"/>
        <v>2.5</v>
      </c>
      <c r="AV42" s="9">
        <f t="shared" si="5"/>
        <v>3.5</v>
      </c>
      <c r="AW42" s="9">
        <f t="shared" si="5"/>
        <v>4</v>
      </c>
      <c r="AX42" s="9">
        <f t="shared" si="5"/>
        <v>4.5</v>
      </c>
      <c r="AY42" s="9">
        <f t="shared" si="5"/>
        <v>4.5</v>
      </c>
      <c r="AZ42" s="9">
        <f t="shared" si="5"/>
        <v>4.5</v>
      </c>
      <c r="BA42" s="9">
        <f t="shared" si="5"/>
        <v>5</v>
      </c>
      <c r="BB42" s="9">
        <f t="shared" si="5"/>
        <v>3.5</v>
      </c>
      <c r="BC42" s="9">
        <f t="shared" si="5"/>
        <v>3.5</v>
      </c>
      <c r="BD42" s="9">
        <f t="shared" si="5"/>
        <v>5</v>
      </c>
      <c r="BE42" s="9">
        <f t="shared" si="5"/>
        <v>5</v>
      </c>
      <c r="BF42" s="9">
        <f t="shared" si="5"/>
        <v>5.5</v>
      </c>
      <c r="BG42" s="9">
        <f t="shared" si="5"/>
        <v>5.5</v>
      </c>
      <c r="BH42" s="9">
        <f t="shared" si="5"/>
        <v>4</v>
      </c>
      <c r="BI42" s="13">
        <f t="shared" si="5"/>
        <v>19</v>
      </c>
      <c r="BJ42" s="21">
        <f t="shared" si="5"/>
        <v>0</v>
      </c>
      <c r="BK42" s="17">
        <f t="shared" si="5"/>
        <v>0</v>
      </c>
    </row>
    <row r="43" spans="1:63" s="2" customFormat="1" x14ac:dyDescent="0.2">
      <c r="A43" s="12" t="s">
        <v>131</v>
      </c>
      <c r="B43" s="9" t="s">
        <v>128</v>
      </c>
      <c r="C43" s="9" t="s">
        <v>128</v>
      </c>
      <c r="D43" s="9" t="s">
        <v>128</v>
      </c>
      <c r="E43" s="9" t="s">
        <v>128</v>
      </c>
      <c r="F43" s="2">
        <f t="shared" ref="F43:BK43" si="6">_xlfn.MODE.SNGL(F2:F36)</f>
        <v>6</v>
      </c>
      <c r="G43" s="2">
        <f t="shared" si="6"/>
        <v>4</v>
      </c>
      <c r="H43" s="2">
        <f t="shared" si="6"/>
        <v>4</v>
      </c>
      <c r="I43" s="2">
        <f t="shared" si="6"/>
        <v>2</v>
      </c>
      <c r="J43" s="2">
        <f t="shared" si="6"/>
        <v>2</v>
      </c>
      <c r="K43" s="2">
        <f t="shared" si="6"/>
        <v>5</v>
      </c>
      <c r="L43" s="2">
        <f t="shared" si="6"/>
        <v>6</v>
      </c>
      <c r="M43" s="2">
        <f t="shared" si="6"/>
        <v>6</v>
      </c>
      <c r="N43" s="2">
        <f t="shared" si="6"/>
        <v>1</v>
      </c>
      <c r="O43" s="2">
        <f t="shared" si="6"/>
        <v>3</v>
      </c>
      <c r="P43" s="2">
        <f t="shared" si="6"/>
        <v>6</v>
      </c>
      <c r="Q43" s="2">
        <f t="shared" si="6"/>
        <v>5</v>
      </c>
      <c r="R43" s="2">
        <f t="shared" si="6"/>
        <v>3</v>
      </c>
      <c r="S43" s="2">
        <f t="shared" si="6"/>
        <v>3</v>
      </c>
      <c r="T43" s="2">
        <f t="shared" si="6"/>
        <v>4</v>
      </c>
      <c r="U43" s="2">
        <f t="shared" si="6"/>
        <v>6</v>
      </c>
      <c r="V43" s="9" t="s">
        <v>128</v>
      </c>
      <c r="W43" s="9" t="s">
        <v>128</v>
      </c>
      <c r="X43" s="2">
        <f t="shared" si="6"/>
        <v>2</v>
      </c>
      <c r="Y43" s="2">
        <f t="shared" si="6"/>
        <v>4</v>
      </c>
      <c r="Z43" s="2">
        <f t="shared" si="6"/>
        <v>4</v>
      </c>
      <c r="AA43" s="2">
        <f t="shared" si="6"/>
        <v>4</v>
      </c>
      <c r="AB43" s="2">
        <f t="shared" si="6"/>
        <v>7</v>
      </c>
      <c r="AC43" s="2">
        <f t="shared" si="6"/>
        <v>7</v>
      </c>
      <c r="AD43" s="2">
        <f t="shared" si="6"/>
        <v>4</v>
      </c>
      <c r="AE43" s="2">
        <f t="shared" si="6"/>
        <v>5</v>
      </c>
      <c r="AF43" s="2">
        <f t="shared" si="6"/>
        <v>1</v>
      </c>
      <c r="AG43" s="2">
        <f t="shared" si="6"/>
        <v>7</v>
      </c>
      <c r="AH43" s="2">
        <f t="shared" si="6"/>
        <v>7</v>
      </c>
      <c r="AI43" s="2">
        <f t="shared" si="6"/>
        <v>7</v>
      </c>
      <c r="AJ43" s="2">
        <f t="shared" si="6"/>
        <v>3</v>
      </c>
      <c r="AK43" s="2">
        <f t="shared" si="6"/>
        <v>4</v>
      </c>
      <c r="AL43" s="2">
        <f t="shared" si="6"/>
        <v>3</v>
      </c>
      <c r="AM43" s="2">
        <f t="shared" si="6"/>
        <v>4</v>
      </c>
      <c r="AN43" s="2">
        <f t="shared" si="6"/>
        <v>7</v>
      </c>
      <c r="AO43" s="2">
        <f t="shared" si="6"/>
        <v>5</v>
      </c>
      <c r="AP43" s="2">
        <f t="shared" si="6"/>
        <v>5</v>
      </c>
      <c r="AQ43" s="2">
        <f t="shared" si="6"/>
        <v>5</v>
      </c>
      <c r="AR43" s="2">
        <f t="shared" si="6"/>
        <v>5</v>
      </c>
      <c r="AS43" s="2">
        <f t="shared" si="6"/>
        <v>4</v>
      </c>
      <c r="AT43" s="2">
        <f t="shared" si="6"/>
        <v>5</v>
      </c>
      <c r="AU43" s="2">
        <f t="shared" si="6"/>
        <v>2</v>
      </c>
      <c r="AV43" s="2">
        <f t="shared" si="6"/>
        <v>4</v>
      </c>
      <c r="AW43" s="2">
        <f t="shared" si="6"/>
        <v>4</v>
      </c>
      <c r="AX43" s="2">
        <f t="shared" si="6"/>
        <v>4</v>
      </c>
      <c r="AY43" s="2">
        <f t="shared" si="6"/>
        <v>5</v>
      </c>
      <c r="AZ43" s="2">
        <f t="shared" si="6"/>
        <v>2</v>
      </c>
      <c r="BA43" s="2">
        <f>_xlfn.MODE.SNGL(BA2:BA36)</f>
        <v>5</v>
      </c>
      <c r="BB43" s="2">
        <f t="shared" si="6"/>
        <v>4</v>
      </c>
      <c r="BC43" s="2">
        <f t="shared" si="6"/>
        <v>5</v>
      </c>
      <c r="BD43" s="2">
        <f t="shared" si="6"/>
        <v>5</v>
      </c>
      <c r="BE43" s="2">
        <f t="shared" si="6"/>
        <v>5</v>
      </c>
      <c r="BF43" s="2">
        <f>_xlfn.MODE.SNGL(BF2:BF36)</f>
        <v>5</v>
      </c>
      <c r="BG43" s="2">
        <f t="shared" si="6"/>
        <v>6</v>
      </c>
      <c r="BH43" s="2">
        <f t="shared" si="6"/>
        <v>5</v>
      </c>
      <c r="BI43" s="14">
        <f t="shared" si="6"/>
        <v>19</v>
      </c>
      <c r="BJ43" s="20">
        <f t="shared" si="6"/>
        <v>0</v>
      </c>
      <c r="BK43" s="18">
        <f t="shared" si="6"/>
        <v>0</v>
      </c>
    </row>
    <row r="44" spans="1:63" s="2" customFormat="1" x14ac:dyDescent="0.2">
      <c r="A44" s="12" t="s">
        <v>132</v>
      </c>
      <c r="B44" s="9" t="s">
        <v>128</v>
      </c>
      <c r="C44" s="9" t="s">
        <v>128</v>
      </c>
      <c r="D44" s="9" t="s">
        <v>128</v>
      </c>
      <c r="E44" s="9" t="s">
        <v>128</v>
      </c>
      <c r="F44" s="2">
        <f t="shared" ref="F44:BK44" si="7">STDEV(F2:F36)</f>
        <v>0.88371510168853695</v>
      </c>
      <c r="G44" s="2">
        <f t="shared" si="7"/>
        <v>1.5796322658258459</v>
      </c>
      <c r="H44" s="2">
        <f t="shared" si="7"/>
        <v>1.7402791237532642</v>
      </c>
      <c r="I44" s="2">
        <f t="shared" si="7"/>
        <v>1.5886502207249786</v>
      </c>
      <c r="J44" s="2">
        <f t="shared" si="7"/>
        <v>0.83380938783279201</v>
      </c>
      <c r="K44" s="2">
        <f t="shared" si="7"/>
        <v>0.79880863671798041</v>
      </c>
      <c r="L44" s="2">
        <f t="shared" si="7"/>
        <v>0.4879500364742666</v>
      </c>
      <c r="M44" s="2">
        <f>STDEV(M2:M36)</f>
        <v>0.61721339984836654</v>
      </c>
      <c r="N44" s="2">
        <f t="shared" si="7"/>
        <v>1.3522468075656264</v>
      </c>
      <c r="O44" s="2">
        <f t="shared" si="7"/>
        <v>1.1832159566199232</v>
      </c>
      <c r="P44" s="2">
        <f t="shared" si="7"/>
        <v>0.50709255283710997</v>
      </c>
      <c r="Q44" s="2">
        <f t="shared" si="7"/>
        <v>0.84515425472851657</v>
      </c>
      <c r="R44" s="2">
        <f t="shared" si="7"/>
        <v>1.4864467059144131</v>
      </c>
      <c r="S44" s="2">
        <f t="shared" si="7"/>
        <v>1.5976172734359606</v>
      </c>
      <c r="T44" s="2">
        <f t="shared" si="7"/>
        <v>1.7593288763724921</v>
      </c>
      <c r="U44" s="2">
        <f t="shared" si="7"/>
        <v>0.6324555320336771</v>
      </c>
      <c r="V44" s="9" t="s">
        <v>128</v>
      </c>
      <c r="W44" s="9" t="s">
        <v>128</v>
      </c>
      <c r="X44" s="2">
        <f t="shared" si="7"/>
        <v>1.7669811040931427</v>
      </c>
      <c r="Y44" s="2">
        <f t="shared" si="7"/>
        <v>0.99442892601175348</v>
      </c>
      <c r="Z44" s="2">
        <f t="shared" si="7"/>
        <v>1.9578900207451218</v>
      </c>
      <c r="AA44" s="2">
        <f t="shared" si="7"/>
        <v>1.0749676997731401</v>
      </c>
      <c r="AB44" s="2">
        <f t="shared" si="7"/>
        <v>1.9888578520235063</v>
      </c>
      <c r="AC44" s="2">
        <f t="shared" si="7"/>
        <v>2.3570226039551585</v>
      </c>
      <c r="AD44" s="2">
        <f t="shared" si="7"/>
        <v>1.2516655570345734</v>
      </c>
      <c r="AE44" s="2">
        <f t="shared" si="7"/>
        <v>2.2236106773543884</v>
      </c>
      <c r="AF44" s="2">
        <f t="shared" si="7"/>
        <v>2.4209731743889917</v>
      </c>
      <c r="AG44" s="2">
        <f t="shared" si="7"/>
        <v>2.5873624493766703</v>
      </c>
      <c r="AH44" s="2">
        <f t="shared" si="7"/>
        <v>2.598076211353316</v>
      </c>
      <c r="AI44" s="2">
        <f t="shared" si="7"/>
        <v>2.1001700611413079</v>
      </c>
      <c r="AJ44" s="2">
        <f t="shared" si="7"/>
        <v>1.685018016012207</v>
      </c>
      <c r="AK44" s="2">
        <f t="shared" si="7"/>
        <v>1.8468119248354136</v>
      </c>
      <c r="AL44" s="2">
        <f t="shared" si="7"/>
        <v>1.8126539343499317</v>
      </c>
      <c r="AM44" s="2">
        <f t="shared" si="7"/>
        <v>1.8468119248354136</v>
      </c>
      <c r="AN44" s="2">
        <f t="shared" si="7"/>
        <v>1.9407902170679521</v>
      </c>
      <c r="AO44" s="2">
        <f t="shared" si="7"/>
        <v>1.1690451944500118</v>
      </c>
      <c r="AP44" s="2">
        <f t="shared" si="7"/>
        <v>2.0412414523193148</v>
      </c>
      <c r="AQ44" s="2">
        <f t="shared" si="7"/>
        <v>2.0976176963403033</v>
      </c>
      <c r="AR44" s="2">
        <f t="shared" si="7"/>
        <v>1.3291601358251264</v>
      </c>
      <c r="AS44" s="2">
        <f t="shared" si="7"/>
        <v>1.3662601021279461</v>
      </c>
      <c r="AT44" s="2">
        <f t="shared" si="7"/>
        <v>1.2649110640673518</v>
      </c>
      <c r="AU44" s="2">
        <f t="shared" si="7"/>
        <v>2.1602468994692865</v>
      </c>
      <c r="AV44" s="2">
        <f t="shared" si="7"/>
        <v>1.3662601021279461</v>
      </c>
      <c r="AW44" s="2">
        <f t="shared" si="7"/>
        <v>1.1690451944500118</v>
      </c>
      <c r="AX44" s="2">
        <f t="shared" si="7"/>
        <v>0.81649658092772714</v>
      </c>
      <c r="AY44" s="2">
        <f t="shared" si="7"/>
        <v>1.0488088481701516</v>
      </c>
      <c r="AZ44" s="2">
        <f t="shared" si="7"/>
        <v>1.8348478592697177</v>
      </c>
      <c r="BA44" s="2">
        <f t="shared" si="7"/>
        <v>1.3784048752090221</v>
      </c>
      <c r="BB44" s="2">
        <f t="shared" si="7"/>
        <v>1.3662601021279461</v>
      </c>
      <c r="BC44" s="2">
        <f t="shared" si="7"/>
        <v>1.6329931618554518</v>
      </c>
      <c r="BD44" s="2">
        <f>STDEV(BD2:BD36)</f>
        <v>1.1690451944500129</v>
      </c>
      <c r="BE44" s="2">
        <f t="shared" si="7"/>
        <v>1.2110601416389963</v>
      </c>
      <c r="BF44" s="2">
        <f t="shared" si="7"/>
        <v>1.0488088481701516</v>
      </c>
      <c r="BG44" s="2">
        <f t="shared" si="7"/>
        <v>1.4719601443879753</v>
      </c>
      <c r="BH44" s="2">
        <f t="shared" si="7"/>
        <v>1.8348478592697177</v>
      </c>
      <c r="BI44" s="14">
        <f t="shared" si="7"/>
        <v>9.2633732534975302</v>
      </c>
      <c r="BJ44" s="20">
        <f t="shared" si="7"/>
        <v>9.3555358168395717</v>
      </c>
      <c r="BK44" s="18">
        <f t="shared" si="7"/>
        <v>12.309933134729555</v>
      </c>
    </row>
    <row r="45" spans="1:63" s="2" customFormat="1" x14ac:dyDescent="0.2">
      <c r="A45" s="12" t="s">
        <v>133</v>
      </c>
      <c r="B45" s="9" t="s">
        <v>128</v>
      </c>
      <c r="C45" s="9" t="s">
        <v>128</v>
      </c>
      <c r="D45" s="9" t="s">
        <v>128</v>
      </c>
      <c r="E45" s="9" t="s">
        <v>128</v>
      </c>
      <c r="F45" s="2">
        <f>_xlfn.VAR.S(F2:F36)</f>
        <v>0.78095238095238118</v>
      </c>
      <c r="G45" s="2">
        <f t="shared" ref="G45:BK45" si="8">_xlfn.VAR.S(G2:G36)</f>
        <v>2.4952380952380957</v>
      </c>
      <c r="H45" s="2">
        <f t="shared" si="8"/>
        <v>3.0285714285714289</v>
      </c>
      <c r="I45" s="2">
        <f t="shared" si="8"/>
        <v>2.5238095238095233</v>
      </c>
      <c r="J45" s="20">
        <f t="shared" si="8"/>
        <v>0.69523809523809532</v>
      </c>
      <c r="K45" s="20">
        <f t="shared" si="8"/>
        <v>0.63809523809523838</v>
      </c>
      <c r="L45" s="20">
        <f t="shared" si="8"/>
        <v>0.23809523809523808</v>
      </c>
      <c r="M45" s="20">
        <f t="shared" si="8"/>
        <v>0.3809523809523796</v>
      </c>
      <c r="N45" s="2">
        <f t="shared" si="8"/>
        <v>1.8285714285714281</v>
      </c>
      <c r="O45" s="2">
        <f t="shared" si="8"/>
        <v>1.3999999999999997</v>
      </c>
      <c r="P45" s="2">
        <f t="shared" si="8"/>
        <v>0.25714285714285712</v>
      </c>
      <c r="Q45" s="2">
        <f t="shared" si="8"/>
        <v>0.7142857142857143</v>
      </c>
      <c r="R45" s="2">
        <f t="shared" si="8"/>
        <v>2.2095238095238097</v>
      </c>
      <c r="S45" s="2">
        <f t="shared" si="8"/>
        <v>2.5523809523809526</v>
      </c>
      <c r="T45" s="2">
        <f t="shared" si="8"/>
        <v>3.0952380952380958</v>
      </c>
      <c r="U45" s="2">
        <f t="shared" si="8"/>
        <v>0.40000000000000163</v>
      </c>
      <c r="V45" s="9" t="s">
        <v>128</v>
      </c>
      <c r="W45" s="9" t="s">
        <v>128</v>
      </c>
      <c r="X45" s="2">
        <f t="shared" si="8"/>
        <v>3.1222222222222218</v>
      </c>
      <c r="Y45" s="2">
        <f t="shared" si="8"/>
        <v>0.98888888888888948</v>
      </c>
      <c r="Z45" s="2">
        <f t="shared" si="8"/>
        <v>3.8333333333333335</v>
      </c>
      <c r="AA45" s="2">
        <f t="shared" si="8"/>
        <v>1.1555555555555561</v>
      </c>
      <c r="AB45" s="2">
        <f t="shared" si="8"/>
        <v>3.9555555555555548</v>
      </c>
      <c r="AC45" s="2">
        <f t="shared" si="8"/>
        <v>5.5555555555555554</v>
      </c>
      <c r="AD45" s="2">
        <f t="shared" si="8"/>
        <v>1.5666666666666691</v>
      </c>
      <c r="AE45" s="2">
        <f t="shared" si="8"/>
        <v>4.9444444444444429</v>
      </c>
      <c r="AF45" s="2">
        <f t="shared" si="8"/>
        <v>5.8611111111111107</v>
      </c>
      <c r="AG45" s="2">
        <f t="shared" si="8"/>
        <v>6.6944444444444429</v>
      </c>
      <c r="AH45" s="2">
        <f t="shared" si="8"/>
        <v>6.75</v>
      </c>
      <c r="AI45" s="18">
        <f t="shared" si="8"/>
        <v>4.4107142857142856</v>
      </c>
      <c r="AJ45" s="18">
        <f t="shared" si="8"/>
        <v>2.8392857142857144</v>
      </c>
      <c r="AK45" s="18">
        <f t="shared" si="8"/>
        <v>3.4107142857142856</v>
      </c>
      <c r="AL45" s="18">
        <f t="shared" si="8"/>
        <v>3.2857142857142869</v>
      </c>
      <c r="AM45" s="18">
        <f t="shared" si="8"/>
        <v>3.4107142857142856</v>
      </c>
      <c r="AN45" s="2">
        <f t="shared" si="8"/>
        <v>3.7666666666666684</v>
      </c>
      <c r="AO45" s="2">
        <f t="shared" si="8"/>
        <v>1.3666666666666658</v>
      </c>
      <c r="AP45" s="2">
        <f t="shared" si="8"/>
        <v>4.1666666666666661</v>
      </c>
      <c r="AQ45" s="2">
        <f t="shared" si="8"/>
        <v>4.4000000000000004</v>
      </c>
      <c r="AR45" s="2">
        <f t="shared" si="8"/>
        <v>1.7666666666666686</v>
      </c>
      <c r="AS45" s="2">
        <f t="shared" si="8"/>
        <v>1.8666666666666658</v>
      </c>
      <c r="AT45" s="2">
        <f t="shared" si="8"/>
        <v>1.6</v>
      </c>
      <c r="AU45" s="2">
        <f t="shared" si="8"/>
        <v>4.6666666666666661</v>
      </c>
      <c r="AV45" s="2">
        <f t="shared" si="8"/>
        <v>1.8666666666666658</v>
      </c>
      <c r="AW45" s="2">
        <f t="shared" si="8"/>
        <v>1.3666666666666658</v>
      </c>
      <c r="AX45" s="2">
        <f t="shared" si="8"/>
        <v>0.66666666666666852</v>
      </c>
      <c r="AY45" s="2">
        <f t="shared" si="8"/>
        <v>1.1000000000000001</v>
      </c>
      <c r="AZ45" s="2">
        <f t="shared" si="8"/>
        <v>3.3666666666666658</v>
      </c>
      <c r="BA45" s="2">
        <f t="shared" si="8"/>
        <v>1.9</v>
      </c>
      <c r="BB45" s="2">
        <f t="shared" si="8"/>
        <v>1.8666666666666658</v>
      </c>
      <c r="BC45" s="2">
        <f t="shared" si="8"/>
        <v>2.6666666666666656</v>
      </c>
      <c r="BD45" s="18">
        <f t="shared" si="8"/>
        <v>1.3666666666666685</v>
      </c>
      <c r="BE45" s="18">
        <f t="shared" si="8"/>
        <v>1.4666666666666657</v>
      </c>
      <c r="BF45" s="18">
        <f t="shared" si="8"/>
        <v>1.1000000000000001</v>
      </c>
      <c r="BG45" s="18">
        <f t="shared" si="8"/>
        <v>2.1666666666666687</v>
      </c>
      <c r="BH45" s="18">
        <f t="shared" si="8"/>
        <v>3.3666666666666658</v>
      </c>
      <c r="BI45" s="14">
        <f t="shared" si="8"/>
        <v>85.810084033613421</v>
      </c>
      <c r="BJ45" s="20">
        <f t="shared" si="8"/>
        <v>87.526050420168062</v>
      </c>
      <c r="BK45" s="18">
        <f t="shared" si="8"/>
        <v>151.53445378151258</v>
      </c>
    </row>
    <row r="46" spans="1:63" s="2" customFormat="1" x14ac:dyDescent="0.2">
      <c r="A46" s="12" t="s">
        <v>134</v>
      </c>
      <c r="B46" s="9" t="s">
        <v>128</v>
      </c>
      <c r="C46" s="9" t="s">
        <v>128</v>
      </c>
      <c r="D46" s="9" t="s">
        <v>128</v>
      </c>
      <c r="E46" s="9" t="s">
        <v>128</v>
      </c>
      <c r="F46" s="2">
        <f t="shared" ref="F46:BK46" si="9">KURT(F2:F36)</f>
        <v>6.8661053402278869</v>
      </c>
      <c r="G46" s="2">
        <f t="shared" si="9"/>
        <v>0.24897688407973195</v>
      </c>
      <c r="H46" s="2">
        <f t="shared" si="9"/>
        <v>-8.3385820302873448E-2</v>
      </c>
      <c r="I46" s="2">
        <f t="shared" si="9"/>
        <v>4.8300517567160481</v>
      </c>
      <c r="J46" s="2">
        <f t="shared" si="9"/>
        <v>0.50168165480606852</v>
      </c>
      <c r="K46" s="2">
        <f t="shared" si="9"/>
        <v>-1.347653237829225</v>
      </c>
      <c r="L46" s="2">
        <f t="shared" si="9"/>
        <v>-1.6153846153846132</v>
      </c>
      <c r="M46" s="2">
        <f t="shared" si="9"/>
        <v>2.625000000000008</v>
      </c>
      <c r="N46" s="2">
        <f t="shared" si="9"/>
        <v>-1.2935697115384621</v>
      </c>
      <c r="O46" s="2">
        <f t="shared" si="9"/>
        <v>-0.33976227853778784</v>
      </c>
      <c r="P46" s="2">
        <f t="shared" si="9"/>
        <v>-2.0940170940170955</v>
      </c>
      <c r="Q46" s="2">
        <f t="shared" si="9"/>
        <v>0.96923076923076934</v>
      </c>
      <c r="R46" s="2">
        <f t="shared" si="9"/>
        <v>4.3782013171133292</v>
      </c>
      <c r="S46" s="2">
        <f t="shared" si="9"/>
        <v>2.1744178076323344</v>
      </c>
      <c r="T46" s="2">
        <f t="shared" si="9"/>
        <v>-0.3766044606281298</v>
      </c>
      <c r="U46" s="2">
        <f t="shared" si="9"/>
        <v>1.2637362637362655</v>
      </c>
      <c r="V46" s="9" t="s">
        <v>128</v>
      </c>
      <c r="W46" s="9" t="s">
        <v>128</v>
      </c>
      <c r="X46" s="2">
        <f t="shared" si="9"/>
        <v>3.7748653494401401</v>
      </c>
      <c r="Y46" s="2">
        <f t="shared" si="9"/>
        <v>0.91384565440871057</v>
      </c>
      <c r="Z46" s="2">
        <f t="shared" si="9"/>
        <v>-1.3594382932757219</v>
      </c>
      <c r="AA46" s="2">
        <f t="shared" si="9"/>
        <v>1.863905325443791</v>
      </c>
      <c r="AB46" s="2">
        <f t="shared" si="9"/>
        <v>-1.4630863707684814</v>
      </c>
      <c r="AC46" s="2">
        <f t="shared" si="9"/>
        <v>-0.25200000000000067</v>
      </c>
      <c r="AD46" s="2">
        <f t="shared" si="9"/>
        <v>-1.7732652137360154</v>
      </c>
      <c r="AE46" s="2">
        <f t="shared" si="9"/>
        <v>-1.3355456562122385</v>
      </c>
      <c r="AF46" s="2">
        <f t="shared" si="9"/>
        <v>-0.51138627998985875</v>
      </c>
      <c r="AG46" s="2">
        <f t="shared" si="9"/>
        <v>-0.4584041498695175</v>
      </c>
      <c r="AH46" s="2">
        <f t="shared" si="9"/>
        <v>-1.0793650793650791</v>
      </c>
      <c r="AI46" s="2">
        <f t="shared" si="9"/>
        <v>-0.87475618351390594</v>
      </c>
      <c r="AJ46" s="2">
        <f t="shared" si="9"/>
        <v>-1.295834816660733</v>
      </c>
      <c r="AK46" s="2">
        <f t="shared" si="9"/>
        <v>-1.3007976755023152</v>
      </c>
      <c r="AL46" s="2">
        <f t="shared" si="9"/>
        <v>-1.5958412098298682</v>
      </c>
      <c r="AM46" s="2">
        <f t="shared" si="9"/>
        <v>-1.3007976755023143</v>
      </c>
      <c r="AN46" s="2">
        <f t="shared" si="9"/>
        <v>-5.8736001253035575E-2</v>
      </c>
      <c r="AO46" s="2">
        <f t="shared" si="9"/>
        <v>2.5520523497917935</v>
      </c>
      <c r="AP46" s="2">
        <f t="shared" si="9"/>
        <v>0.51647999999999783</v>
      </c>
      <c r="AQ46" s="2">
        <f t="shared" si="9"/>
        <v>-0.24793388429752294</v>
      </c>
      <c r="AR46" s="2">
        <f t="shared" si="9"/>
        <v>1.3349946600213594</v>
      </c>
      <c r="AS46" s="2">
        <f t="shared" si="9"/>
        <v>1.3392857142857126</v>
      </c>
      <c r="AT46" s="2">
        <f t="shared" si="9"/>
        <v>-0.78125000000000178</v>
      </c>
      <c r="AU46" s="2">
        <f t="shared" si="9"/>
        <v>-1.8428571428571452</v>
      </c>
      <c r="AV46" s="2">
        <f t="shared" si="9"/>
        <v>1.3392857142857153</v>
      </c>
      <c r="AW46" s="2">
        <f t="shared" si="9"/>
        <v>-0.446162998215347</v>
      </c>
      <c r="AX46" s="2">
        <f t="shared" si="9"/>
        <v>-0.30000000000000515</v>
      </c>
      <c r="AY46" s="2">
        <f t="shared" si="9"/>
        <v>-0.24793388429752294</v>
      </c>
      <c r="AZ46" s="2">
        <f t="shared" si="9"/>
        <v>-2.1027350259778457</v>
      </c>
      <c r="BA46" s="2">
        <f t="shared" si="9"/>
        <v>2.3545706371191155</v>
      </c>
      <c r="BB46" s="2">
        <f t="shared" si="9"/>
        <v>1.3392857142857153</v>
      </c>
      <c r="BC46" s="2">
        <f t="shared" si="9"/>
        <v>-1.4812500000000002</v>
      </c>
      <c r="BD46" s="2">
        <f t="shared" si="9"/>
        <v>-0.446162998215347</v>
      </c>
      <c r="BE46" s="2">
        <f t="shared" si="9"/>
        <v>3.6570247933884303</v>
      </c>
      <c r="BF46" s="2">
        <f t="shared" si="9"/>
        <v>-0.24793388429752383</v>
      </c>
      <c r="BG46" s="2">
        <f t="shared" si="9"/>
        <v>-0.85917159763313666</v>
      </c>
      <c r="BH46" s="2">
        <f t="shared" si="9"/>
        <v>-0.62052739927458589</v>
      </c>
      <c r="BI46" s="14">
        <f t="shared" si="9"/>
        <v>0.38253724638935083</v>
      </c>
      <c r="BJ46" s="20">
        <f t="shared" si="9"/>
        <v>-1.9594782916539124</v>
      </c>
      <c r="BK46" s="18">
        <f t="shared" si="9"/>
        <v>-1.0105318480564605</v>
      </c>
    </row>
    <row r="47" spans="1:63" s="2" customFormat="1" x14ac:dyDescent="0.2">
      <c r="A47" s="12" t="s">
        <v>135</v>
      </c>
      <c r="B47" s="9" t="s">
        <v>128</v>
      </c>
      <c r="C47" s="9" t="s">
        <v>128</v>
      </c>
      <c r="D47" s="9" t="s">
        <v>128</v>
      </c>
      <c r="E47" s="9" t="s">
        <v>128</v>
      </c>
      <c r="F47" s="2">
        <f t="shared" ref="F47:BK47" si="10">SKEW(F2:F36)</f>
        <v>-2.2652958728246748</v>
      </c>
      <c r="G47" s="2">
        <f t="shared" si="10"/>
        <v>0.12527351312288543</v>
      </c>
      <c r="H47" s="2">
        <f t="shared" si="10"/>
        <v>0.49163826465535476</v>
      </c>
      <c r="I47" s="2">
        <f t="shared" si="10"/>
        <v>1.9550877925180201</v>
      </c>
      <c r="J47" s="2">
        <f t="shared" si="10"/>
        <v>0.57880528113051921</v>
      </c>
      <c r="K47" s="2">
        <f t="shared" si="10"/>
        <v>-0.12791724574822994</v>
      </c>
      <c r="L47" s="2">
        <f t="shared" si="10"/>
        <v>-0.78822698199689412</v>
      </c>
      <c r="M47" s="2">
        <f t="shared" si="10"/>
        <v>-1.7915509142233292</v>
      </c>
      <c r="N47" s="2">
        <f t="shared" si="10"/>
        <v>0.25598422138411753</v>
      </c>
      <c r="O47" s="2">
        <f t="shared" si="10"/>
        <v>0.32240578320098784</v>
      </c>
      <c r="P47" s="2">
        <f t="shared" si="10"/>
        <v>-0.45508306023842948</v>
      </c>
      <c r="Q47" s="2">
        <f t="shared" si="10"/>
        <v>-0.81914950842917766</v>
      </c>
      <c r="R47" s="2">
        <f t="shared" si="10"/>
        <v>1.5817097993490254</v>
      </c>
      <c r="S47" s="2">
        <f t="shared" si="10"/>
        <v>1.2193459928275907</v>
      </c>
      <c r="T47" s="2">
        <f t="shared" si="10"/>
        <v>-0.22870474605916399</v>
      </c>
      <c r="U47" s="2">
        <f t="shared" si="10"/>
        <v>-1.407387310294717</v>
      </c>
      <c r="V47" s="9" t="s">
        <v>128</v>
      </c>
      <c r="W47" s="9" t="s">
        <v>128</v>
      </c>
      <c r="X47" s="2">
        <f t="shared" si="10"/>
        <v>1.7763574428251119</v>
      </c>
      <c r="Y47" s="2">
        <f t="shared" si="10"/>
        <v>1.0846945992603885</v>
      </c>
      <c r="Z47" s="2">
        <f t="shared" si="10"/>
        <v>0.2220669210674997</v>
      </c>
      <c r="AA47" s="2">
        <f t="shared" si="10"/>
        <v>1.6905695796173377</v>
      </c>
      <c r="AB47" s="2">
        <f t="shared" si="10"/>
        <v>-0.29235909120690162</v>
      </c>
      <c r="AC47" s="2">
        <f t="shared" si="10"/>
        <v>-1.0182337649086284</v>
      </c>
      <c r="AD47" s="2">
        <f t="shared" si="10"/>
        <v>0.14448832822264229</v>
      </c>
      <c r="AE47" s="2">
        <f t="shared" si="10"/>
        <v>-0.3439664685135097</v>
      </c>
      <c r="AF47" s="2">
        <f t="shared" si="10"/>
        <v>0.9894351983993982</v>
      </c>
      <c r="AG47" s="2">
        <f t="shared" si="10"/>
        <v>-1.1487141641163363</v>
      </c>
      <c r="AH47" s="2">
        <f t="shared" si="10"/>
        <v>-0.82478609884232257</v>
      </c>
      <c r="AI47" s="2">
        <f t="shared" si="10"/>
        <v>-0.83471165963307803</v>
      </c>
      <c r="AJ47" s="2">
        <f t="shared" si="10"/>
        <v>0.54867561836210954</v>
      </c>
      <c r="AK47" s="2">
        <f t="shared" si="10"/>
        <v>0.18994101976323224</v>
      </c>
      <c r="AL47" s="2">
        <f t="shared" si="10"/>
        <v>0.66201274124084497</v>
      </c>
      <c r="AM47" s="2">
        <f t="shared" si="10"/>
        <v>0.18994101976323224</v>
      </c>
      <c r="AN47" s="2">
        <f t="shared" si="10"/>
        <v>-0.83899772873483436</v>
      </c>
      <c r="AO47" s="2">
        <f t="shared" si="10"/>
        <v>-1.5856175153753893</v>
      </c>
      <c r="AP47" s="2">
        <f t="shared" si="10"/>
        <v>-0.33313060501851272</v>
      </c>
      <c r="AQ47" s="2">
        <f t="shared" si="10"/>
        <v>4.9960036108132039E-17</v>
      </c>
      <c r="AR47" s="2">
        <f t="shared" si="10"/>
        <v>0.4400565775426733</v>
      </c>
      <c r="AS47" s="2">
        <f t="shared" si="10"/>
        <v>-0.88876613786384218</v>
      </c>
      <c r="AT47" s="2">
        <f t="shared" si="10"/>
        <v>-0.88939059192235637</v>
      </c>
      <c r="AU47" s="2">
        <f t="shared" si="10"/>
        <v>0.60839606556481896</v>
      </c>
      <c r="AV47" s="2">
        <f t="shared" si="10"/>
        <v>-0.88876613786384318</v>
      </c>
      <c r="AW47" s="2">
        <f t="shared" si="10"/>
        <v>-0.66762842752648</v>
      </c>
      <c r="AX47" s="2">
        <f t="shared" si="10"/>
        <v>0.85732140997411044</v>
      </c>
      <c r="AY47" s="2">
        <f t="shared" si="10"/>
        <v>-4.9960036108132039E-17</v>
      </c>
      <c r="AZ47" s="2">
        <f t="shared" si="10"/>
        <v>-0.36153751564867548</v>
      </c>
      <c r="BA47" s="2">
        <f t="shared" si="10"/>
        <v>-1.3745865791558118</v>
      </c>
      <c r="BB47" s="2">
        <f t="shared" si="10"/>
        <v>-0.88876613786384318</v>
      </c>
      <c r="BC47" s="2">
        <f t="shared" si="10"/>
        <v>-0.38273277230987218</v>
      </c>
      <c r="BD47" s="2">
        <f t="shared" si="10"/>
        <v>-0.66762842752647844</v>
      </c>
      <c r="BE47" s="2">
        <f t="shared" si="10"/>
        <v>-1.9517084927240025</v>
      </c>
      <c r="BF47" s="2">
        <f t="shared" si="10"/>
        <v>0</v>
      </c>
      <c r="BG47" s="2">
        <f t="shared" si="10"/>
        <v>-0.41807152029954381</v>
      </c>
      <c r="BH47" s="2">
        <f t="shared" si="10"/>
        <v>0.51262782069588131</v>
      </c>
      <c r="BI47" s="14">
        <f t="shared" si="10"/>
        <v>-0.64205942066080746</v>
      </c>
      <c r="BJ47" s="20">
        <f t="shared" si="10"/>
        <v>0.33478582746821689</v>
      </c>
      <c r="BK47" s="18">
        <f t="shared" si="10"/>
        <v>0.76858191666973441</v>
      </c>
    </row>
    <row r="48" spans="1:63" s="2" customFormat="1" x14ac:dyDescent="0.2">
      <c r="A48" s="12" t="s">
        <v>136</v>
      </c>
      <c r="B48" s="9" t="s">
        <v>128</v>
      </c>
      <c r="C48" s="9" t="s">
        <v>128</v>
      </c>
      <c r="D48" s="9" t="s">
        <v>128</v>
      </c>
      <c r="E48" s="9" t="s">
        <v>128</v>
      </c>
      <c r="F48" s="9">
        <f t="shared" ref="F48:BK48" si="11">MAX(F2:F36)-MIN(F2:F36)</f>
        <v>4</v>
      </c>
      <c r="G48" s="9">
        <f t="shared" si="11"/>
        <v>6</v>
      </c>
      <c r="H48" s="9">
        <f t="shared" si="11"/>
        <v>6</v>
      </c>
      <c r="I48" s="9">
        <f t="shared" si="11"/>
        <v>6</v>
      </c>
      <c r="J48" s="9">
        <f t="shared" si="11"/>
        <v>3</v>
      </c>
      <c r="K48" s="9">
        <f t="shared" si="11"/>
        <v>2</v>
      </c>
      <c r="L48" s="9">
        <f t="shared" si="11"/>
        <v>1</v>
      </c>
      <c r="M48" s="9">
        <f t="shared" si="11"/>
        <v>2</v>
      </c>
      <c r="N48" s="9">
        <f t="shared" si="11"/>
        <v>4</v>
      </c>
      <c r="O48" s="9">
        <f t="shared" si="11"/>
        <v>4</v>
      </c>
      <c r="P48" s="9">
        <f t="shared" si="11"/>
        <v>1</v>
      </c>
      <c r="Q48" s="9">
        <f t="shared" si="11"/>
        <v>3</v>
      </c>
      <c r="R48" s="9">
        <f t="shared" si="11"/>
        <v>6</v>
      </c>
      <c r="S48" s="9">
        <f t="shared" si="11"/>
        <v>6</v>
      </c>
      <c r="T48" s="9">
        <f t="shared" si="11"/>
        <v>6</v>
      </c>
      <c r="U48" s="9">
        <f t="shared" si="11"/>
        <v>2</v>
      </c>
      <c r="V48" s="9" t="s">
        <v>128</v>
      </c>
      <c r="W48" s="9" t="s">
        <v>128</v>
      </c>
      <c r="X48" s="9">
        <f t="shared" si="11"/>
        <v>6</v>
      </c>
      <c r="Y48" s="9">
        <f t="shared" si="11"/>
        <v>3</v>
      </c>
      <c r="Z48" s="9">
        <f t="shared" si="11"/>
        <v>5</v>
      </c>
      <c r="AA48" s="9">
        <f t="shared" si="11"/>
        <v>3</v>
      </c>
      <c r="AB48" s="9">
        <f t="shared" si="11"/>
        <v>5</v>
      </c>
      <c r="AC48" s="9">
        <f t="shared" si="11"/>
        <v>6</v>
      </c>
      <c r="AD48" s="9">
        <f t="shared" si="11"/>
        <v>3</v>
      </c>
      <c r="AE48" s="9">
        <f t="shared" si="11"/>
        <v>6</v>
      </c>
      <c r="AF48" s="9">
        <f t="shared" si="11"/>
        <v>6</v>
      </c>
      <c r="AG48" s="9">
        <f t="shared" si="11"/>
        <v>6</v>
      </c>
      <c r="AH48" s="9">
        <f t="shared" si="11"/>
        <v>6</v>
      </c>
      <c r="AI48" s="9">
        <f t="shared" si="11"/>
        <v>5</v>
      </c>
      <c r="AJ48" s="9">
        <f t="shared" si="11"/>
        <v>4</v>
      </c>
      <c r="AK48" s="9">
        <f t="shared" si="11"/>
        <v>5</v>
      </c>
      <c r="AL48" s="9">
        <f t="shared" si="11"/>
        <v>4</v>
      </c>
      <c r="AM48" s="9">
        <f t="shared" si="11"/>
        <v>5</v>
      </c>
      <c r="AN48" s="9">
        <f t="shared" si="11"/>
        <v>5</v>
      </c>
      <c r="AO48" s="9">
        <f t="shared" si="11"/>
        <v>3</v>
      </c>
      <c r="AP48" s="9">
        <f t="shared" si="11"/>
        <v>6</v>
      </c>
      <c r="AQ48" s="9">
        <f t="shared" si="11"/>
        <v>6</v>
      </c>
      <c r="AR48" s="9">
        <f t="shared" si="11"/>
        <v>4</v>
      </c>
      <c r="AS48" s="9">
        <f t="shared" si="11"/>
        <v>4</v>
      </c>
      <c r="AT48" s="9">
        <f t="shared" si="11"/>
        <v>3</v>
      </c>
      <c r="AU48" s="9">
        <f t="shared" si="11"/>
        <v>5</v>
      </c>
      <c r="AV48" s="9">
        <f t="shared" si="11"/>
        <v>4</v>
      </c>
      <c r="AW48" s="9">
        <f t="shared" si="11"/>
        <v>3</v>
      </c>
      <c r="AX48" s="9">
        <f t="shared" si="11"/>
        <v>2</v>
      </c>
      <c r="AY48" s="9">
        <f t="shared" si="11"/>
        <v>3</v>
      </c>
      <c r="AZ48" s="9">
        <f t="shared" si="11"/>
        <v>4</v>
      </c>
      <c r="BA48" s="9">
        <f t="shared" si="11"/>
        <v>4</v>
      </c>
      <c r="BB48" s="9">
        <f t="shared" si="11"/>
        <v>4</v>
      </c>
      <c r="BC48" s="9">
        <f t="shared" si="11"/>
        <v>4</v>
      </c>
      <c r="BD48" s="9">
        <f t="shared" si="11"/>
        <v>3</v>
      </c>
      <c r="BE48" s="9">
        <f t="shared" si="11"/>
        <v>3</v>
      </c>
      <c r="BF48" s="9">
        <f t="shared" si="11"/>
        <v>3</v>
      </c>
      <c r="BG48" s="9">
        <f t="shared" si="11"/>
        <v>4</v>
      </c>
      <c r="BH48" s="9">
        <f t="shared" si="11"/>
        <v>5</v>
      </c>
      <c r="BI48" s="13">
        <f t="shared" si="11"/>
        <v>35</v>
      </c>
      <c r="BJ48" s="21">
        <f t="shared" si="11"/>
        <v>21</v>
      </c>
      <c r="BK48" s="17">
        <f t="shared" si="11"/>
        <v>35</v>
      </c>
    </row>
    <row r="49" spans="1:63" s="2" customFormat="1" x14ac:dyDescent="0.2">
      <c r="A49" s="12" t="s">
        <v>137</v>
      </c>
      <c r="B49" s="9" t="s">
        <v>128</v>
      </c>
      <c r="C49" s="9" t="s">
        <v>128</v>
      </c>
      <c r="D49" s="9" t="s">
        <v>128</v>
      </c>
      <c r="E49" s="9" t="s">
        <v>128</v>
      </c>
      <c r="F49" s="9">
        <f t="shared" ref="F49:BK49" si="12">MIN(F2:F36)</f>
        <v>3</v>
      </c>
      <c r="G49" s="9">
        <f t="shared" si="12"/>
        <v>1</v>
      </c>
      <c r="H49" s="9">
        <f t="shared" si="12"/>
        <v>1</v>
      </c>
      <c r="I49" s="9">
        <f t="shared" si="12"/>
        <v>1</v>
      </c>
      <c r="J49" s="9">
        <f t="shared" si="12"/>
        <v>1</v>
      </c>
      <c r="K49" s="9">
        <f t="shared" si="12"/>
        <v>4</v>
      </c>
      <c r="L49" s="9">
        <f t="shared" si="12"/>
        <v>5</v>
      </c>
      <c r="M49" s="9">
        <f t="shared" si="12"/>
        <v>4</v>
      </c>
      <c r="N49" s="9">
        <f t="shared" si="12"/>
        <v>1</v>
      </c>
      <c r="O49" s="9">
        <f t="shared" si="12"/>
        <v>1</v>
      </c>
      <c r="P49" s="9">
        <f t="shared" si="12"/>
        <v>5</v>
      </c>
      <c r="Q49" s="9">
        <f t="shared" si="12"/>
        <v>3</v>
      </c>
      <c r="R49" s="9">
        <f t="shared" si="12"/>
        <v>1</v>
      </c>
      <c r="S49" s="9">
        <f t="shared" si="12"/>
        <v>1</v>
      </c>
      <c r="T49" s="9">
        <f t="shared" si="12"/>
        <v>1</v>
      </c>
      <c r="U49" s="9">
        <f t="shared" si="12"/>
        <v>4</v>
      </c>
      <c r="V49" s="9" t="s">
        <v>128</v>
      </c>
      <c r="W49" s="9" t="s">
        <v>128</v>
      </c>
      <c r="X49" s="9">
        <f t="shared" si="12"/>
        <v>1</v>
      </c>
      <c r="Y49" s="9">
        <f t="shared" si="12"/>
        <v>4</v>
      </c>
      <c r="Z49" s="9">
        <f t="shared" si="12"/>
        <v>2</v>
      </c>
      <c r="AA49" s="9">
        <f t="shared" si="12"/>
        <v>4</v>
      </c>
      <c r="AB49" s="9">
        <f t="shared" si="12"/>
        <v>2</v>
      </c>
      <c r="AC49" s="9">
        <f t="shared" si="12"/>
        <v>1</v>
      </c>
      <c r="AD49" s="9">
        <f t="shared" si="12"/>
        <v>4</v>
      </c>
      <c r="AE49" s="9">
        <f t="shared" si="12"/>
        <v>1</v>
      </c>
      <c r="AF49" s="9">
        <f t="shared" si="12"/>
        <v>1</v>
      </c>
      <c r="AG49" s="9">
        <f t="shared" si="12"/>
        <v>1</v>
      </c>
      <c r="AH49" s="9">
        <f t="shared" si="12"/>
        <v>1</v>
      </c>
      <c r="AI49" s="9">
        <f t="shared" si="12"/>
        <v>2</v>
      </c>
      <c r="AJ49" s="9">
        <f t="shared" si="12"/>
        <v>3</v>
      </c>
      <c r="AK49" s="9">
        <f t="shared" si="12"/>
        <v>2</v>
      </c>
      <c r="AL49" s="9">
        <f t="shared" si="12"/>
        <v>3</v>
      </c>
      <c r="AM49" s="9">
        <f t="shared" si="12"/>
        <v>2</v>
      </c>
      <c r="AN49" s="9">
        <f t="shared" si="12"/>
        <v>2</v>
      </c>
      <c r="AO49" s="9">
        <f t="shared" si="12"/>
        <v>2</v>
      </c>
      <c r="AP49" s="9">
        <f t="shared" si="12"/>
        <v>1</v>
      </c>
      <c r="AQ49" s="9">
        <f t="shared" si="12"/>
        <v>1</v>
      </c>
      <c r="AR49" s="9">
        <f t="shared" si="12"/>
        <v>3</v>
      </c>
      <c r="AS49" s="9">
        <f t="shared" si="12"/>
        <v>2</v>
      </c>
      <c r="AT49" s="9">
        <f t="shared" si="12"/>
        <v>2</v>
      </c>
      <c r="AU49" s="9">
        <f t="shared" si="12"/>
        <v>1</v>
      </c>
      <c r="AV49" s="9">
        <f t="shared" si="12"/>
        <v>1</v>
      </c>
      <c r="AW49" s="9">
        <f t="shared" si="12"/>
        <v>2</v>
      </c>
      <c r="AX49" s="9">
        <f t="shared" si="12"/>
        <v>4</v>
      </c>
      <c r="AY49" s="9">
        <f t="shared" si="12"/>
        <v>3</v>
      </c>
      <c r="AZ49" s="9">
        <f t="shared" si="12"/>
        <v>2</v>
      </c>
      <c r="BA49" s="9">
        <f t="shared" si="12"/>
        <v>2</v>
      </c>
      <c r="BB49" s="9">
        <f t="shared" si="12"/>
        <v>1</v>
      </c>
      <c r="BC49" s="9">
        <f t="shared" si="12"/>
        <v>1</v>
      </c>
      <c r="BD49" s="9">
        <f t="shared" si="12"/>
        <v>3</v>
      </c>
      <c r="BE49" s="9">
        <f t="shared" si="12"/>
        <v>2</v>
      </c>
      <c r="BF49" s="9">
        <f t="shared" si="12"/>
        <v>4</v>
      </c>
      <c r="BG49" s="9">
        <f t="shared" si="12"/>
        <v>3</v>
      </c>
      <c r="BH49" s="9">
        <f t="shared" si="12"/>
        <v>2</v>
      </c>
      <c r="BI49" s="13">
        <f t="shared" si="12"/>
        <v>0</v>
      </c>
      <c r="BJ49" s="21">
        <f t="shared" si="12"/>
        <v>0</v>
      </c>
      <c r="BK49" s="17">
        <f t="shared" si="12"/>
        <v>0</v>
      </c>
    </row>
    <row r="50" spans="1:63" s="2" customFormat="1" x14ac:dyDescent="0.2">
      <c r="A50" s="12" t="s">
        <v>138</v>
      </c>
      <c r="B50" s="9" t="s">
        <v>128</v>
      </c>
      <c r="C50" s="9" t="s">
        <v>128</v>
      </c>
      <c r="D50" s="9" t="s">
        <v>128</v>
      </c>
      <c r="E50" s="9" t="s">
        <v>128</v>
      </c>
      <c r="F50" s="9">
        <f t="shared" ref="F50:BK50" si="13">MAX(F2:F36)</f>
        <v>7</v>
      </c>
      <c r="G50" s="9">
        <f t="shared" si="13"/>
        <v>7</v>
      </c>
      <c r="H50" s="9">
        <f t="shared" si="13"/>
        <v>7</v>
      </c>
      <c r="I50" s="9">
        <f t="shared" si="13"/>
        <v>7</v>
      </c>
      <c r="J50" s="9">
        <f t="shared" si="13"/>
        <v>4</v>
      </c>
      <c r="K50" s="9">
        <f t="shared" si="13"/>
        <v>6</v>
      </c>
      <c r="L50" s="9">
        <f t="shared" si="13"/>
        <v>6</v>
      </c>
      <c r="M50" s="9">
        <f t="shared" si="13"/>
        <v>6</v>
      </c>
      <c r="N50" s="9">
        <f t="shared" si="13"/>
        <v>5</v>
      </c>
      <c r="O50" s="9">
        <f t="shared" si="13"/>
        <v>5</v>
      </c>
      <c r="P50" s="9">
        <f t="shared" si="13"/>
        <v>6</v>
      </c>
      <c r="Q50" s="9">
        <f t="shared" si="13"/>
        <v>6</v>
      </c>
      <c r="R50" s="9">
        <f t="shared" si="13"/>
        <v>7</v>
      </c>
      <c r="S50" s="9">
        <f t="shared" si="13"/>
        <v>7</v>
      </c>
      <c r="T50" s="9">
        <f t="shared" si="13"/>
        <v>7</v>
      </c>
      <c r="U50" s="9">
        <f t="shared" si="13"/>
        <v>6</v>
      </c>
      <c r="V50" s="9" t="s">
        <v>128</v>
      </c>
      <c r="W50" s="9" t="s">
        <v>128</v>
      </c>
      <c r="X50" s="9">
        <f t="shared" si="13"/>
        <v>7</v>
      </c>
      <c r="Y50" s="9">
        <f t="shared" si="13"/>
        <v>7</v>
      </c>
      <c r="Z50" s="9">
        <f t="shared" si="13"/>
        <v>7</v>
      </c>
      <c r="AA50" s="9">
        <f t="shared" si="13"/>
        <v>7</v>
      </c>
      <c r="AB50" s="9">
        <f t="shared" si="13"/>
        <v>7</v>
      </c>
      <c r="AC50" s="9">
        <f t="shared" si="13"/>
        <v>7</v>
      </c>
      <c r="AD50" s="9">
        <f t="shared" si="13"/>
        <v>7</v>
      </c>
      <c r="AE50" s="9">
        <f t="shared" si="13"/>
        <v>7</v>
      </c>
      <c r="AF50" s="9">
        <f t="shared" si="13"/>
        <v>7</v>
      </c>
      <c r="AG50" s="9">
        <f t="shared" si="13"/>
        <v>7</v>
      </c>
      <c r="AH50" s="9">
        <f t="shared" si="13"/>
        <v>7</v>
      </c>
      <c r="AI50" s="9">
        <f t="shared" si="13"/>
        <v>7</v>
      </c>
      <c r="AJ50" s="9">
        <f t="shared" si="13"/>
        <v>7</v>
      </c>
      <c r="AK50" s="9">
        <f t="shared" si="13"/>
        <v>7</v>
      </c>
      <c r="AL50" s="9">
        <f t="shared" si="13"/>
        <v>7</v>
      </c>
      <c r="AM50" s="9">
        <f t="shared" si="13"/>
        <v>7</v>
      </c>
      <c r="AN50" s="9">
        <f t="shared" si="13"/>
        <v>7</v>
      </c>
      <c r="AO50" s="9">
        <f t="shared" si="13"/>
        <v>5</v>
      </c>
      <c r="AP50" s="9">
        <f t="shared" si="13"/>
        <v>7</v>
      </c>
      <c r="AQ50" s="9">
        <f t="shared" si="13"/>
        <v>7</v>
      </c>
      <c r="AR50" s="9">
        <f t="shared" si="13"/>
        <v>7</v>
      </c>
      <c r="AS50" s="9">
        <f t="shared" si="13"/>
        <v>6</v>
      </c>
      <c r="AT50" s="9">
        <f t="shared" si="13"/>
        <v>5</v>
      </c>
      <c r="AU50" s="9">
        <f t="shared" si="13"/>
        <v>6</v>
      </c>
      <c r="AV50" s="9">
        <f t="shared" si="13"/>
        <v>5</v>
      </c>
      <c r="AW50" s="9">
        <f t="shared" si="13"/>
        <v>5</v>
      </c>
      <c r="AX50" s="9">
        <f t="shared" si="13"/>
        <v>6</v>
      </c>
      <c r="AY50" s="9">
        <f t="shared" si="13"/>
        <v>6</v>
      </c>
      <c r="AZ50" s="9">
        <f t="shared" si="13"/>
        <v>6</v>
      </c>
      <c r="BA50" s="9">
        <f t="shared" si="13"/>
        <v>6</v>
      </c>
      <c r="BB50" s="9">
        <f t="shared" si="13"/>
        <v>5</v>
      </c>
      <c r="BC50" s="9">
        <f t="shared" si="13"/>
        <v>5</v>
      </c>
      <c r="BD50" s="9">
        <f t="shared" si="13"/>
        <v>6</v>
      </c>
      <c r="BE50" s="9">
        <f t="shared" si="13"/>
        <v>5</v>
      </c>
      <c r="BF50" s="9">
        <f t="shared" si="13"/>
        <v>7</v>
      </c>
      <c r="BG50" s="9">
        <f t="shared" si="13"/>
        <v>7</v>
      </c>
      <c r="BH50" s="9">
        <f t="shared" si="13"/>
        <v>7</v>
      </c>
      <c r="BI50" s="13">
        <f t="shared" si="13"/>
        <v>35</v>
      </c>
      <c r="BJ50" s="21">
        <f t="shared" si="13"/>
        <v>21</v>
      </c>
      <c r="BK50" s="17">
        <f t="shared" si="13"/>
        <v>35</v>
      </c>
    </row>
    <row r="51" spans="1:63" s="2" customFormat="1" x14ac:dyDescent="0.2">
      <c r="A51" s="12" t="s">
        <v>139</v>
      </c>
      <c r="B51" s="9" t="s">
        <v>128</v>
      </c>
      <c r="C51" s="9" t="s">
        <v>128</v>
      </c>
      <c r="D51" s="9" t="s">
        <v>128</v>
      </c>
      <c r="E51" s="9" t="s">
        <v>128</v>
      </c>
      <c r="F51" s="9">
        <f t="shared" ref="F51:BK51" si="14">SUM(F2:F36)</f>
        <v>86</v>
      </c>
      <c r="G51" s="9">
        <f t="shared" si="14"/>
        <v>59</v>
      </c>
      <c r="H51" s="9">
        <f t="shared" si="14"/>
        <v>48</v>
      </c>
      <c r="I51" s="9">
        <f t="shared" si="14"/>
        <v>35</v>
      </c>
      <c r="J51" s="9">
        <f t="shared" si="14"/>
        <v>32</v>
      </c>
      <c r="K51" s="9">
        <f t="shared" si="14"/>
        <v>76</v>
      </c>
      <c r="L51" s="9">
        <f t="shared" si="14"/>
        <v>85</v>
      </c>
      <c r="M51" s="9">
        <f t="shared" si="14"/>
        <v>85</v>
      </c>
      <c r="N51" s="9">
        <f t="shared" si="14"/>
        <v>39</v>
      </c>
      <c r="O51" s="9">
        <f t="shared" si="14"/>
        <v>39</v>
      </c>
      <c r="P51" s="9">
        <f t="shared" si="14"/>
        <v>84</v>
      </c>
      <c r="Q51" s="9">
        <f t="shared" si="14"/>
        <v>75</v>
      </c>
      <c r="R51" s="9">
        <f t="shared" si="14"/>
        <v>41</v>
      </c>
      <c r="S51" s="9">
        <f t="shared" si="14"/>
        <v>43</v>
      </c>
      <c r="T51" s="9">
        <f t="shared" si="14"/>
        <v>55</v>
      </c>
      <c r="U51" s="9">
        <f t="shared" si="14"/>
        <v>84</v>
      </c>
      <c r="V51" s="9" t="s">
        <v>128</v>
      </c>
      <c r="W51" s="9" t="s">
        <v>128</v>
      </c>
      <c r="X51" s="9">
        <f t="shared" si="14"/>
        <v>27</v>
      </c>
      <c r="Y51" s="9">
        <f t="shared" si="14"/>
        <v>49</v>
      </c>
      <c r="Z51" s="9">
        <f t="shared" si="14"/>
        <v>45</v>
      </c>
      <c r="AA51" s="9">
        <f t="shared" si="14"/>
        <v>46</v>
      </c>
      <c r="AB51" s="9">
        <f t="shared" si="14"/>
        <v>48</v>
      </c>
      <c r="AC51" s="9">
        <f t="shared" si="14"/>
        <v>50</v>
      </c>
      <c r="AD51" s="9">
        <f t="shared" si="14"/>
        <v>53</v>
      </c>
      <c r="AE51" s="9">
        <f t="shared" si="14"/>
        <v>34</v>
      </c>
      <c r="AF51" s="9">
        <f t="shared" si="14"/>
        <v>28</v>
      </c>
      <c r="AG51" s="9">
        <f t="shared" si="14"/>
        <v>47</v>
      </c>
      <c r="AH51" s="9">
        <f t="shared" si="14"/>
        <v>45</v>
      </c>
      <c r="AI51" s="9">
        <f t="shared" si="14"/>
        <v>41</v>
      </c>
      <c r="AJ51" s="9">
        <f t="shared" si="14"/>
        <v>37</v>
      </c>
      <c r="AK51" s="9">
        <f t="shared" si="14"/>
        <v>37</v>
      </c>
      <c r="AL51" s="9">
        <f t="shared" si="14"/>
        <v>32</v>
      </c>
      <c r="AM51" s="9">
        <f t="shared" si="14"/>
        <v>37</v>
      </c>
      <c r="AN51" s="9">
        <f t="shared" si="14"/>
        <v>31</v>
      </c>
      <c r="AO51" s="9">
        <f t="shared" si="14"/>
        <v>25</v>
      </c>
      <c r="AP51" s="9">
        <f t="shared" si="14"/>
        <v>25</v>
      </c>
      <c r="AQ51" s="9">
        <f t="shared" si="14"/>
        <v>24</v>
      </c>
      <c r="AR51" s="9">
        <f t="shared" si="14"/>
        <v>29</v>
      </c>
      <c r="AS51" s="9">
        <f t="shared" si="14"/>
        <v>26</v>
      </c>
      <c r="AT51" s="9">
        <f t="shared" si="14"/>
        <v>24</v>
      </c>
      <c r="AU51" s="9">
        <f t="shared" si="14"/>
        <v>20</v>
      </c>
      <c r="AV51" s="9">
        <f t="shared" si="14"/>
        <v>20</v>
      </c>
      <c r="AW51" s="9">
        <f t="shared" si="14"/>
        <v>23</v>
      </c>
      <c r="AX51" s="9">
        <f t="shared" si="14"/>
        <v>28</v>
      </c>
      <c r="AY51" s="9">
        <f t="shared" si="14"/>
        <v>27</v>
      </c>
      <c r="AZ51" s="9">
        <f t="shared" si="14"/>
        <v>25</v>
      </c>
      <c r="BA51" s="9">
        <f t="shared" si="14"/>
        <v>27</v>
      </c>
      <c r="BB51" s="9">
        <f t="shared" si="14"/>
        <v>20</v>
      </c>
      <c r="BC51" s="9">
        <f t="shared" si="14"/>
        <v>20</v>
      </c>
      <c r="BD51" s="9">
        <f t="shared" si="14"/>
        <v>29</v>
      </c>
      <c r="BE51" s="9">
        <f t="shared" si="14"/>
        <v>26</v>
      </c>
      <c r="BF51" s="9">
        <f t="shared" si="14"/>
        <v>33</v>
      </c>
      <c r="BG51" s="9">
        <f t="shared" si="14"/>
        <v>31</v>
      </c>
      <c r="BH51" s="9">
        <f t="shared" si="14"/>
        <v>25</v>
      </c>
      <c r="BI51" s="13">
        <f t="shared" si="14"/>
        <v>606</v>
      </c>
      <c r="BJ51" s="21">
        <f t="shared" si="14"/>
        <v>278</v>
      </c>
      <c r="BK51" s="17">
        <f t="shared" si="14"/>
        <v>328</v>
      </c>
    </row>
    <row r="52" spans="1:63" s="2" customFormat="1" x14ac:dyDescent="0.2">
      <c r="A52" s="12" t="s">
        <v>140</v>
      </c>
      <c r="B52" s="9" t="s">
        <v>128</v>
      </c>
      <c r="C52" s="9" t="s">
        <v>128</v>
      </c>
      <c r="D52" s="9" t="s">
        <v>128</v>
      </c>
      <c r="E52" s="9" t="s">
        <v>128</v>
      </c>
      <c r="F52" s="2">
        <f t="shared" ref="F52:BK52" si="15">COUNT(F2:F36)</f>
        <v>15</v>
      </c>
      <c r="G52" s="2">
        <f t="shared" si="15"/>
        <v>15</v>
      </c>
      <c r="H52" s="2">
        <f t="shared" si="15"/>
        <v>15</v>
      </c>
      <c r="I52" s="2">
        <f t="shared" si="15"/>
        <v>15</v>
      </c>
      <c r="J52" s="2">
        <f t="shared" si="15"/>
        <v>15</v>
      </c>
      <c r="K52" s="2">
        <f t="shared" si="15"/>
        <v>15</v>
      </c>
      <c r="L52" s="2">
        <f t="shared" si="15"/>
        <v>15</v>
      </c>
      <c r="M52" s="2">
        <f t="shared" si="15"/>
        <v>15</v>
      </c>
      <c r="N52" s="2">
        <f t="shared" si="15"/>
        <v>15</v>
      </c>
      <c r="O52" s="2">
        <f t="shared" si="15"/>
        <v>15</v>
      </c>
      <c r="P52" s="2">
        <f t="shared" si="15"/>
        <v>15</v>
      </c>
      <c r="Q52" s="2">
        <f t="shared" si="15"/>
        <v>15</v>
      </c>
      <c r="R52" s="2">
        <f t="shared" si="15"/>
        <v>15</v>
      </c>
      <c r="S52" s="2">
        <f t="shared" si="15"/>
        <v>15</v>
      </c>
      <c r="T52" s="2">
        <f t="shared" si="15"/>
        <v>15</v>
      </c>
      <c r="U52" s="2">
        <f t="shared" si="15"/>
        <v>15</v>
      </c>
      <c r="V52" s="9" t="s">
        <v>128</v>
      </c>
      <c r="W52" s="9" t="s">
        <v>128</v>
      </c>
      <c r="X52" s="2">
        <f t="shared" si="15"/>
        <v>10</v>
      </c>
      <c r="Y52" s="2">
        <f t="shared" si="15"/>
        <v>10</v>
      </c>
      <c r="Z52" s="2">
        <f t="shared" si="15"/>
        <v>10</v>
      </c>
      <c r="AA52" s="2">
        <f t="shared" si="15"/>
        <v>10</v>
      </c>
      <c r="AB52" s="2">
        <f t="shared" si="15"/>
        <v>10</v>
      </c>
      <c r="AC52" s="2">
        <f t="shared" si="15"/>
        <v>10</v>
      </c>
      <c r="AD52" s="2">
        <f t="shared" si="15"/>
        <v>10</v>
      </c>
      <c r="AE52" s="2">
        <f t="shared" si="15"/>
        <v>9</v>
      </c>
      <c r="AF52" s="2">
        <f t="shared" si="15"/>
        <v>9</v>
      </c>
      <c r="AG52" s="2">
        <f t="shared" si="15"/>
        <v>9</v>
      </c>
      <c r="AH52" s="2">
        <f t="shared" si="15"/>
        <v>9</v>
      </c>
      <c r="AI52" s="2">
        <f t="shared" si="15"/>
        <v>8</v>
      </c>
      <c r="AJ52" s="2">
        <f t="shared" si="15"/>
        <v>8</v>
      </c>
      <c r="AK52" s="2">
        <f t="shared" si="15"/>
        <v>8</v>
      </c>
      <c r="AL52" s="2">
        <f t="shared" si="15"/>
        <v>7</v>
      </c>
      <c r="AM52" s="2">
        <f t="shared" si="15"/>
        <v>8</v>
      </c>
      <c r="AN52" s="2">
        <f t="shared" si="15"/>
        <v>6</v>
      </c>
      <c r="AO52" s="2">
        <f t="shared" si="15"/>
        <v>6</v>
      </c>
      <c r="AP52" s="2">
        <f t="shared" si="15"/>
        <v>6</v>
      </c>
      <c r="AQ52" s="2">
        <f t="shared" si="15"/>
        <v>6</v>
      </c>
      <c r="AR52" s="2">
        <f t="shared" si="15"/>
        <v>6</v>
      </c>
      <c r="AS52" s="2">
        <f t="shared" si="15"/>
        <v>6</v>
      </c>
      <c r="AT52" s="2">
        <f t="shared" si="15"/>
        <v>6</v>
      </c>
      <c r="AU52" s="2">
        <f t="shared" si="15"/>
        <v>6</v>
      </c>
      <c r="AV52" s="2">
        <f t="shared" si="15"/>
        <v>6</v>
      </c>
      <c r="AW52" s="2">
        <f t="shared" si="15"/>
        <v>6</v>
      </c>
      <c r="AX52" s="2">
        <f t="shared" si="15"/>
        <v>6</v>
      </c>
      <c r="AY52" s="2">
        <f t="shared" si="15"/>
        <v>6</v>
      </c>
      <c r="AZ52" s="2">
        <f t="shared" si="15"/>
        <v>6</v>
      </c>
      <c r="BA52" s="2">
        <f t="shared" si="15"/>
        <v>6</v>
      </c>
      <c r="BB52" s="2">
        <f t="shared" si="15"/>
        <v>6</v>
      </c>
      <c r="BC52" s="2">
        <f t="shared" si="15"/>
        <v>6</v>
      </c>
      <c r="BD52" s="2">
        <f t="shared" si="15"/>
        <v>6</v>
      </c>
      <c r="BE52" s="2">
        <f t="shared" si="15"/>
        <v>6</v>
      </c>
      <c r="BF52" s="2">
        <f t="shared" si="15"/>
        <v>6</v>
      </c>
      <c r="BG52" s="2">
        <f t="shared" si="15"/>
        <v>6</v>
      </c>
      <c r="BH52" s="2">
        <f t="shared" si="15"/>
        <v>6</v>
      </c>
      <c r="BI52" s="14">
        <f t="shared" si="15"/>
        <v>35</v>
      </c>
      <c r="BJ52" s="20">
        <f t="shared" si="15"/>
        <v>35</v>
      </c>
      <c r="BK52" s="18">
        <f t="shared" si="15"/>
        <v>35</v>
      </c>
    </row>
  </sheetData>
  <pageMargins left="0.7" right="0.7" top="0.75" bottom="0.75" header="0.3" footer="0.3"/>
  <ignoredErrors>
    <ignoredError sqref="BI2:BI36 BK2:BK36 BJ12 BJ13:BJ2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8D34E-9255-5C4A-A74C-E75CB9889E49}">
  <dimension ref="A1:E24"/>
  <sheetViews>
    <sheetView workbookViewId="0">
      <selection activeCell="C27" sqref="C27"/>
    </sheetView>
  </sheetViews>
  <sheetFormatPr baseColWidth="10" defaultColWidth="11.5" defaultRowHeight="15" x14ac:dyDescent="0.2"/>
  <cols>
    <col min="1" max="1" width="20.83203125" customWidth="1"/>
    <col min="3" max="3" width="10.83203125" customWidth="1"/>
    <col min="4" max="4" width="20.83203125" customWidth="1"/>
  </cols>
  <sheetData>
    <row r="1" spans="1:5" ht="32" x14ac:dyDescent="0.2">
      <c r="A1" s="19" t="s">
        <v>141</v>
      </c>
      <c r="B1" s="32"/>
      <c r="C1" s="30"/>
      <c r="D1" s="19" t="s">
        <v>142</v>
      </c>
      <c r="E1" s="32"/>
    </row>
    <row r="2" spans="1:5" x14ac:dyDescent="0.2">
      <c r="A2" s="24" t="s">
        <v>143</v>
      </c>
      <c r="B2" s="25">
        <v>4</v>
      </c>
      <c r="C2" s="29"/>
      <c r="D2" s="24" t="s">
        <v>143</v>
      </c>
      <c r="E2" s="25">
        <v>10</v>
      </c>
    </row>
    <row r="3" spans="1:5" ht="32" x14ac:dyDescent="0.2">
      <c r="A3" s="26" t="s">
        <v>144</v>
      </c>
      <c r="B3" s="27">
        <f>SUM('Data Analysis + Desc Stats'!J45:M45)</f>
        <v>1.9523809523809514</v>
      </c>
      <c r="C3" s="30"/>
      <c r="D3" s="26" t="s">
        <v>144</v>
      </c>
      <c r="E3" s="27">
        <f>SUM('Data Analysis + Desc Stats'!AI45:AM45, 'Data Analysis + Desc Stats'!BD45:BH45)</f>
        <v>26.823809523809526</v>
      </c>
    </row>
    <row r="4" spans="1:5" ht="16" x14ac:dyDescent="0.2">
      <c r="A4" s="28" t="s">
        <v>145</v>
      </c>
      <c r="B4" s="25">
        <f>_xlfn.VAR.S('Data Analysis + Desc Stats'!BJ2:BJ36)</f>
        <v>87.526050420168062</v>
      </c>
      <c r="C4" s="31"/>
      <c r="D4" s="28" t="s">
        <v>145</v>
      </c>
      <c r="E4" s="25">
        <f>_xlfn.VAR.S('Data Analysis + Desc Stats'!BK2:BK36)</f>
        <v>151.53445378151258</v>
      </c>
    </row>
    <row r="5" spans="1:5" x14ac:dyDescent="0.2">
      <c r="C5" s="35"/>
    </row>
    <row r="6" spans="1:5" x14ac:dyDescent="0.2">
      <c r="A6" s="34" t="s">
        <v>146</v>
      </c>
      <c r="B6" s="33">
        <f>B2/(B2-1)*(1-B3/B4)</f>
        <v>1.3035916211153356</v>
      </c>
      <c r="C6" s="35"/>
      <c r="D6" s="36" t="s">
        <v>146</v>
      </c>
      <c r="E6" s="33">
        <f>E2/(E2-1)*(1-E3/E4)</f>
        <v>0.91442823101042103</v>
      </c>
    </row>
    <row r="7" spans="1:5" x14ac:dyDescent="0.2">
      <c r="B7" s="37"/>
      <c r="C7" s="35"/>
    </row>
    <row r="8" spans="1:5" ht="32" x14ac:dyDescent="0.2">
      <c r="A8" s="19" t="s">
        <v>147</v>
      </c>
      <c r="B8" s="32"/>
      <c r="C8" s="65"/>
      <c r="D8" s="19" t="s">
        <v>147</v>
      </c>
      <c r="E8" s="32"/>
    </row>
    <row r="9" spans="1:5" ht="16" thickBot="1" x14ac:dyDescent="0.25">
      <c r="C9" s="35"/>
    </row>
    <row r="10" spans="1:5" x14ac:dyDescent="0.2">
      <c r="A10" s="41" t="s">
        <v>61</v>
      </c>
      <c r="B10" s="38"/>
      <c r="C10" s="35"/>
      <c r="D10" s="69" t="s">
        <v>62</v>
      </c>
      <c r="E10" s="66"/>
    </row>
    <row r="11" spans="1:5" x14ac:dyDescent="0.2">
      <c r="A11" s="39"/>
      <c r="B11" s="39"/>
      <c r="C11" s="35"/>
      <c r="D11" s="67"/>
      <c r="E11" s="67"/>
    </row>
    <row r="12" spans="1:5" x14ac:dyDescent="0.2">
      <c r="A12" s="39" t="s">
        <v>127</v>
      </c>
      <c r="B12" s="39">
        <v>7.9428571428571431</v>
      </c>
      <c r="C12" s="35"/>
      <c r="D12" s="67" t="s">
        <v>127</v>
      </c>
      <c r="E12" s="67">
        <v>9.3714285714285719</v>
      </c>
    </row>
    <row r="13" spans="1:5" x14ac:dyDescent="0.2">
      <c r="A13" s="39" t="s">
        <v>129</v>
      </c>
      <c r="B13" s="39">
        <v>1.5813741801733983</v>
      </c>
      <c r="C13" s="35"/>
      <c r="D13" s="67" t="s">
        <v>129</v>
      </c>
      <c r="E13" s="67">
        <v>2.0807584728480455</v>
      </c>
    </row>
    <row r="14" spans="1:5" x14ac:dyDescent="0.2">
      <c r="A14" s="39" t="s">
        <v>130</v>
      </c>
      <c r="B14" s="39">
        <v>0</v>
      </c>
      <c r="C14" s="35"/>
      <c r="D14" s="67" t="s">
        <v>130</v>
      </c>
      <c r="E14" s="67">
        <v>0</v>
      </c>
    </row>
    <row r="15" spans="1:5" x14ac:dyDescent="0.2">
      <c r="A15" s="39" t="s">
        <v>131</v>
      </c>
      <c r="B15" s="39">
        <v>0</v>
      </c>
      <c r="C15" s="35"/>
      <c r="D15" s="67" t="s">
        <v>131</v>
      </c>
      <c r="E15" s="67">
        <v>0</v>
      </c>
    </row>
    <row r="16" spans="1:5" x14ac:dyDescent="0.2">
      <c r="A16" s="39" t="s">
        <v>132</v>
      </c>
      <c r="B16" s="39">
        <v>9.3555358168395717</v>
      </c>
      <c r="C16" s="35"/>
      <c r="D16" s="67" t="s">
        <v>132</v>
      </c>
      <c r="E16" s="67">
        <v>12.309933134729555</v>
      </c>
    </row>
    <row r="17" spans="1:5" x14ac:dyDescent="0.2">
      <c r="A17" s="39" t="s">
        <v>133</v>
      </c>
      <c r="B17" s="39">
        <v>87.526050420168062</v>
      </c>
      <c r="C17" s="35"/>
      <c r="D17" s="67" t="s">
        <v>133</v>
      </c>
      <c r="E17" s="67">
        <v>151.53445378151258</v>
      </c>
    </row>
    <row r="18" spans="1:5" x14ac:dyDescent="0.2">
      <c r="A18" s="39" t="s">
        <v>134</v>
      </c>
      <c r="B18" s="39">
        <v>-1.9594782916539124</v>
      </c>
      <c r="C18" s="35"/>
      <c r="D18" s="67" t="s">
        <v>134</v>
      </c>
      <c r="E18" s="67">
        <v>-1.0105318480564605</v>
      </c>
    </row>
    <row r="19" spans="1:5" x14ac:dyDescent="0.2">
      <c r="A19" s="39" t="s">
        <v>135</v>
      </c>
      <c r="B19" s="39">
        <v>0.33478582746821689</v>
      </c>
      <c r="C19" s="35"/>
      <c r="D19" s="67" t="s">
        <v>135</v>
      </c>
      <c r="E19" s="67">
        <v>0.76858191666973441</v>
      </c>
    </row>
    <row r="20" spans="1:5" x14ac:dyDescent="0.2">
      <c r="A20" s="39" t="s">
        <v>136</v>
      </c>
      <c r="B20" s="39">
        <v>21</v>
      </c>
      <c r="C20" s="35"/>
      <c r="D20" s="67" t="s">
        <v>136</v>
      </c>
      <c r="E20" s="67">
        <v>35</v>
      </c>
    </row>
    <row r="21" spans="1:5" x14ac:dyDescent="0.2">
      <c r="A21" s="39" t="s">
        <v>137</v>
      </c>
      <c r="B21" s="39">
        <v>0</v>
      </c>
      <c r="C21" s="35"/>
      <c r="D21" s="67" t="s">
        <v>137</v>
      </c>
      <c r="E21" s="67">
        <v>0</v>
      </c>
    </row>
    <row r="22" spans="1:5" x14ac:dyDescent="0.2">
      <c r="A22" s="39" t="s">
        <v>138</v>
      </c>
      <c r="B22" s="39">
        <v>21</v>
      </c>
      <c r="C22" s="35"/>
      <c r="D22" s="67" t="s">
        <v>138</v>
      </c>
      <c r="E22" s="67">
        <v>35</v>
      </c>
    </row>
    <row r="23" spans="1:5" x14ac:dyDescent="0.2">
      <c r="A23" s="39" t="s">
        <v>139</v>
      </c>
      <c r="B23" s="39">
        <v>278</v>
      </c>
      <c r="C23" s="35"/>
      <c r="D23" s="67" t="s">
        <v>139</v>
      </c>
      <c r="E23" s="67">
        <v>328</v>
      </c>
    </row>
    <row r="24" spans="1:5" ht="16" thickBot="1" x14ac:dyDescent="0.25">
      <c r="A24" s="40" t="s">
        <v>140</v>
      </c>
      <c r="B24" s="40">
        <v>35</v>
      </c>
      <c r="C24" s="35"/>
      <c r="D24" s="68" t="s">
        <v>140</v>
      </c>
      <c r="E24" s="68">
        <v>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12349-64D4-A94A-87E8-68FCCE0F8A55}">
  <dimension ref="A1:V17"/>
  <sheetViews>
    <sheetView workbookViewId="0">
      <selection activeCell="C19" sqref="C19"/>
    </sheetView>
  </sheetViews>
  <sheetFormatPr baseColWidth="10" defaultColWidth="11.5" defaultRowHeight="15" x14ac:dyDescent="0.2"/>
  <cols>
    <col min="1" max="1" width="30.83203125" customWidth="1"/>
    <col min="2" max="2" width="43.83203125" customWidth="1"/>
    <col min="3" max="3" width="35.83203125" customWidth="1"/>
    <col min="5" max="5" width="25.6640625" bestFit="1" customWidth="1"/>
    <col min="7" max="7" width="15.6640625" bestFit="1" customWidth="1"/>
    <col min="10" max="10" width="25.6640625" bestFit="1" customWidth="1"/>
    <col min="18" max="18" width="37.83203125" bestFit="1" customWidth="1"/>
    <col min="19" max="19" width="16.1640625" bestFit="1" customWidth="1"/>
    <col min="20" max="20" width="19.5" bestFit="1" customWidth="1"/>
  </cols>
  <sheetData>
    <row r="1" spans="1:22" ht="16" x14ac:dyDescent="0.2">
      <c r="A1" s="43" t="s">
        <v>148</v>
      </c>
      <c r="B1" s="43"/>
      <c r="C1" s="43"/>
      <c r="E1" s="71" t="s">
        <v>149</v>
      </c>
      <c r="F1" s="72"/>
      <c r="G1" s="72"/>
      <c r="H1" s="72"/>
      <c r="J1" s="71" t="s">
        <v>150</v>
      </c>
      <c r="K1" s="72"/>
      <c r="L1" s="72"/>
      <c r="M1" s="72"/>
      <c r="N1" s="72"/>
      <c r="O1" s="72"/>
      <c r="P1" s="72"/>
      <c r="R1" s="71" t="s">
        <v>151</v>
      </c>
      <c r="S1" s="72"/>
      <c r="T1" s="72"/>
    </row>
    <row r="2" spans="1:22" ht="33" thickBot="1" x14ac:dyDescent="0.25">
      <c r="A2" s="43" t="s">
        <v>152</v>
      </c>
      <c r="B2" s="43" t="s">
        <v>153</v>
      </c>
      <c r="C2" s="43" t="s">
        <v>154</v>
      </c>
      <c r="E2" s="85" t="s">
        <v>61</v>
      </c>
      <c r="F2" s="85"/>
      <c r="G2" s="85" t="s">
        <v>62</v>
      </c>
      <c r="H2" s="85"/>
      <c r="J2" s="78"/>
      <c r="K2" s="79" t="s">
        <v>155</v>
      </c>
      <c r="L2" s="79" t="s">
        <v>137</v>
      </c>
      <c r="M2" s="79" t="s">
        <v>156</v>
      </c>
      <c r="N2" s="79" t="s">
        <v>157</v>
      </c>
      <c r="O2" s="79" t="s">
        <v>138</v>
      </c>
      <c r="P2" s="79" t="s">
        <v>158</v>
      </c>
      <c r="R2" s="4"/>
      <c r="S2" s="4" t="s">
        <v>61</v>
      </c>
      <c r="T2" s="4" t="s">
        <v>62</v>
      </c>
    </row>
    <row r="3" spans="1:22" ht="52" thickBot="1" x14ac:dyDescent="0.25">
      <c r="A3" s="44">
        <v>1</v>
      </c>
      <c r="B3" s="45" t="s">
        <v>159</v>
      </c>
      <c r="C3" s="46" t="s">
        <v>160</v>
      </c>
      <c r="E3" s="74" t="s">
        <v>127</v>
      </c>
      <c r="F3" s="20">
        <v>7.9428571428571431</v>
      </c>
      <c r="G3" s="16" t="s">
        <v>127</v>
      </c>
      <c r="H3" s="18">
        <v>9.3714285714285719</v>
      </c>
      <c r="J3" s="80" t="s">
        <v>161</v>
      </c>
      <c r="K3" s="81" t="b">
        <f>L3&lt;M3</f>
        <v>0</v>
      </c>
      <c r="L3" s="82">
        <v>0</v>
      </c>
      <c r="M3" s="82">
        <f>F3-(3*F7)</f>
        <v>-20.123750307661574</v>
      </c>
      <c r="N3" s="82">
        <f>F3+(3*F7)</f>
        <v>36.00946459337586</v>
      </c>
      <c r="O3" s="82">
        <v>21</v>
      </c>
      <c r="P3" s="82" t="b">
        <f>O3&gt;N3</f>
        <v>0</v>
      </c>
      <c r="R3" s="83" t="s">
        <v>127</v>
      </c>
      <c r="S3" s="20">
        <v>7.9428571428571431</v>
      </c>
      <c r="T3" s="18">
        <v>9.3714285714285719</v>
      </c>
      <c r="U3" s="42"/>
      <c r="V3" s="42"/>
    </row>
    <row r="4" spans="1:22" ht="35" thickBot="1" x14ac:dyDescent="0.25">
      <c r="A4" s="47"/>
      <c r="B4" s="45" t="s">
        <v>162</v>
      </c>
      <c r="C4" s="46" t="s">
        <v>160</v>
      </c>
      <c r="E4" s="74" t="s">
        <v>129</v>
      </c>
      <c r="F4" s="20">
        <v>1.5813741801733983</v>
      </c>
      <c r="G4" s="16" t="s">
        <v>129</v>
      </c>
      <c r="H4" s="18">
        <v>2.0807584728480455</v>
      </c>
      <c r="J4" s="80" t="s">
        <v>163</v>
      </c>
      <c r="K4" s="81" t="b">
        <f>L4&lt;M4</f>
        <v>0</v>
      </c>
      <c r="L4" s="82">
        <v>0</v>
      </c>
      <c r="M4" s="82">
        <f>F3-(2.5*F7)</f>
        <v>-15.445982399241785</v>
      </c>
      <c r="N4" s="82">
        <f>F3+(2.5*F7)</f>
        <v>31.331696684956071</v>
      </c>
      <c r="O4" s="82">
        <v>21</v>
      </c>
      <c r="P4" s="82" t="b">
        <f>O4&gt;N4</f>
        <v>0</v>
      </c>
      <c r="R4" s="83" t="s">
        <v>164</v>
      </c>
      <c r="S4" s="20">
        <v>87.526050420168062</v>
      </c>
      <c r="T4" s="18">
        <v>151.53445378151258</v>
      </c>
    </row>
    <row r="5" spans="1:22" ht="154" thickBot="1" x14ac:dyDescent="0.25">
      <c r="A5" s="61">
        <v>2</v>
      </c>
      <c r="B5" s="62" t="s">
        <v>165</v>
      </c>
      <c r="C5" s="49" t="s">
        <v>166</v>
      </c>
      <c r="E5" s="74" t="s">
        <v>130</v>
      </c>
      <c r="F5" s="20">
        <v>0</v>
      </c>
      <c r="G5" s="16" t="s">
        <v>130</v>
      </c>
      <c r="H5" s="18">
        <v>0</v>
      </c>
      <c r="J5" s="80" t="s">
        <v>167</v>
      </c>
      <c r="K5" s="81" t="b">
        <f>L5&lt;M5</f>
        <v>0</v>
      </c>
      <c r="L5" s="82">
        <v>0</v>
      </c>
      <c r="M5" s="82">
        <f>H3-(3*H7)</f>
        <v>-27.55837083276009</v>
      </c>
      <c r="N5" s="82">
        <f>H3+(3*H7)</f>
        <v>46.301227975617238</v>
      </c>
      <c r="O5" s="82">
        <v>35</v>
      </c>
      <c r="P5" s="82" t="b">
        <f>O5&gt;N5</f>
        <v>0</v>
      </c>
      <c r="R5" s="83" t="s">
        <v>168</v>
      </c>
      <c r="S5" s="20">
        <v>35</v>
      </c>
      <c r="T5" s="18">
        <v>35</v>
      </c>
    </row>
    <row r="6" spans="1:22" ht="33" thickBot="1" x14ac:dyDescent="0.25">
      <c r="A6" s="48"/>
      <c r="B6" s="45" t="s">
        <v>169</v>
      </c>
      <c r="C6" s="46" t="s">
        <v>170</v>
      </c>
      <c r="E6" s="74" t="s">
        <v>131</v>
      </c>
      <c r="F6" s="20">
        <v>0</v>
      </c>
      <c r="G6" s="16" t="s">
        <v>131</v>
      </c>
      <c r="H6" s="18">
        <v>0</v>
      </c>
      <c r="J6" s="80" t="s">
        <v>171</v>
      </c>
      <c r="K6" s="81" t="b">
        <f>L6&lt;M6</f>
        <v>0</v>
      </c>
      <c r="L6" s="82">
        <v>0</v>
      </c>
      <c r="M6" s="82">
        <f>H3-(2.5*H7)</f>
        <v>-21.403404265395316</v>
      </c>
      <c r="N6" s="82">
        <f>H3+(2.5*H7)</f>
        <v>40.146261408252457</v>
      </c>
      <c r="O6" s="82">
        <v>35</v>
      </c>
      <c r="P6" s="82" t="b">
        <f>O6&gt;N6</f>
        <v>0</v>
      </c>
      <c r="R6" s="83" t="s">
        <v>172</v>
      </c>
      <c r="S6" s="20">
        <v>0</v>
      </c>
      <c r="T6" s="18"/>
    </row>
    <row r="7" spans="1:22" ht="18" thickBot="1" x14ac:dyDescent="0.25">
      <c r="A7" s="50">
        <v>3</v>
      </c>
      <c r="B7" s="51" t="s">
        <v>173</v>
      </c>
      <c r="C7" s="52" t="s">
        <v>174</v>
      </c>
      <c r="E7" s="74" t="s">
        <v>132</v>
      </c>
      <c r="F7" s="20">
        <v>9.3555358168395717</v>
      </c>
      <c r="G7" s="16" t="s">
        <v>132</v>
      </c>
      <c r="H7" s="18">
        <v>12.309933134729555</v>
      </c>
      <c r="R7" s="83" t="s">
        <v>175</v>
      </c>
      <c r="S7" s="20">
        <v>63</v>
      </c>
      <c r="T7" s="18"/>
    </row>
    <row r="8" spans="1:22" ht="18" thickBot="1" x14ac:dyDescent="0.25">
      <c r="A8" s="47"/>
      <c r="B8" s="51" t="s">
        <v>176</v>
      </c>
      <c r="C8" s="52">
        <v>0.05</v>
      </c>
      <c r="E8" s="74" t="s">
        <v>133</v>
      </c>
      <c r="F8" s="20">
        <v>87.526050420168062</v>
      </c>
      <c r="G8" s="16" t="s">
        <v>133</v>
      </c>
      <c r="H8" s="18">
        <v>151.53445378151258</v>
      </c>
      <c r="R8" s="83" t="s">
        <v>177</v>
      </c>
      <c r="S8" s="20">
        <v>-0.54661565615858498</v>
      </c>
      <c r="T8" s="18"/>
    </row>
    <row r="9" spans="1:22" ht="52" thickBot="1" x14ac:dyDescent="0.25">
      <c r="A9" s="61"/>
      <c r="B9" s="62" t="s">
        <v>178</v>
      </c>
      <c r="C9" s="53" t="s">
        <v>179</v>
      </c>
      <c r="E9" s="74" t="s">
        <v>134</v>
      </c>
      <c r="F9" s="20">
        <v>-1.9594782916539124</v>
      </c>
      <c r="G9" s="16" t="s">
        <v>134</v>
      </c>
      <c r="H9" s="18">
        <v>-1.0105318480564605</v>
      </c>
      <c r="R9" s="83" t="s">
        <v>180</v>
      </c>
      <c r="S9" s="20">
        <v>0.29328683353812401</v>
      </c>
      <c r="T9" s="18"/>
    </row>
    <row r="10" spans="1:22" ht="52" thickBot="1" x14ac:dyDescent="0.25">
      <c r="A10" s="63">
        <v>4</v>
      </c>
      <c r="B10" s="70" t="s">
        <v>181</v>
      </c>
      <c r="C10" s="58" t="s">
        <v>182</v>
      </c>
      <c r="E10" s="74" t="s">
        <v>135</v>
      </c>
      <c r="F10" s="20">
        <v>0.33478582746821689</v>
      </c>
      <c r="G10" s="16" t="s">
        <v>135</v>
      </c>
      <c r="H10" s="18">
        <v>0.76858191666973441</v>
      </c>
      <c r="R10" s="83" t="s">
        <v>183</v>
      </c>
      <c r="S10" s="20">
        <v>1.6694022217068125</v>
      </c>
      <c r="T10" s="18"/>
    </row>
    <row r="11" spans="1:22" ht="52" thickBot="1" x14ac:dyDescent="0.25">
      <c r="A11" s="63"/>
      <c r="B11" s="64" t="s">
        <v>184</v>
      </c>
      <c r="C11" s="55" t="s">
        <v>185</v>
      </c>
      <c r="E11" s="74" t="s">
        <v>136</v>
      </c>
      <c r="F11" s="20">
        <v>21</v>
      </c>
      <c r="G11" s="16" t="s">
        <v>136</v>
      </c>
      <c r="H11" s="18">
        <v>35</v>
      </c>
      <c r="R11" s="83" t="s">
        <v>186</v>
      </c>
      <c r="S11" s="20">
        <v>0.58657366707624803</v>
      </c>
      <c r="T11" s="18"/>
    </row>
    <row r="12" spans="1:22" ht="35" thickBot="1" x14ac:dyDescent="0.25">
      <c r="A12" s="56">
        <v>5</v>
      </c>
      <c r="B12" s="57" t="s">
        <v>187</v>
      </c>
      <c r="C12" s="58" t="s">
        <v>188</v>
      </c>
      <c r="E12" s="74" t="s">
        <v>137</v>
      </c>
      <c r="F12" s="20">
        <v>0</v>
      </c>
      <c r="G12" s="16" t="s">
        <v>137</v>
      </c>
      <c r="H12" s="18">
        <v>0</v>
      </c>
      <c r="R12" s="84" t="s">
        <v>189</v>
      </c>
      <c r="S12" s="73">
        <v>1.9983405425207412</v>
      </c>
      <c r="T12" s="76"/>
    </row>
    <row r="13" spans="1:22" ht="188" thickBot="1" x14ac:dyDescent="0.25">
      <c r="A13" s="59">
        <v>6</v>
      </c>
      <c r="B13" s="60" t="s">
        <v>190</v>
      </c>
      <c r="C13" s="54" t="s">
        <v>191</v>
      </c>
      <c r="E13" s="74" t="s">
        <v>138</v>
      </c>
      <c r="F13" s="20">
        <v>21</v>
      </c>
      <c r="G13" s="16" t="s">
        <v>138</v>
      </c>
      <c r="H13" s="18">
        <v>35</v>
      </c>
    </row>
    <row r="14" spans="1:22" x14ac:dyDescent="0.2">
      <c r="E14" s="74" t="s">
        <v>139</v>
      </c>
      <c r="F14" s="20">
        <v>278</v>
      </c>
      <c r="G14" s="16" t="s">
        <v>139</v>
      </c>
      <c r="H14" s="18">
        <v>328</v>
      </c>
    </row>
    <row r="15" spans="1:22" ht="16" thickBot="1" x14ac:dyDescent="0.25">
      <c r="E15" s="75" t="s">
        <v>140</v>
      </c>
      <c r="F15" s="73">
        <v>35</v>
      </c>
      <c r="G15" s="77" t="s">
        <v>140</v>
      </c>
      <c r="H15" s="76">
        <v>35</v>
      </c>
    </row>
    <row r="17" spans="20:22" x14ac:dyDescent="0.2">
      <c r="T17" s="42"/>
      <c r="U17" s="42"/>
      <c r="V17" s="42"/>
    </row>
  </sheetData>
  <mergeCells count="2">
    <mergeCell ref="E2:F2"/>
    <mergeCell ref="G2: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D7387-4B21-D144-8326-3A6F8BE1B35D}">
  <dimension ref="A1:P54"/>
  <sheetViews>
    <sheetView workbookViewId="0">
      <selection activeCell="H39" sqref="H39"/>
    </sheetView>
  </sheetViews>
  <sheetFormatPr baseColWidth="10" defaultRowHeight="15" x14ac:dyDescent="0.2"/>
  <cols>
    <col min="1" max="1" width="19.1640625" customWidth="1"/>
    <col min="7" max="15" width="13.33203125" bestFit="1" customWidth="1"/>
    <col min="16" max="16" width="14.33203125" bestFit="1" customWidth="1"/>
  </cols>
  <sheetData>
    <row r="1" spans="1:11" ht="32" x14ac:dyDescent="0.2">
      <c r="A1" s="86" t="s">
        <v>192</v>
      </c>
      <c r="B1" s="6"/>
      <c r="C1" s="6"/>
      <c r="D1" s="6"/>
      <c r="E1" s="6"/>
      <c r="F1" s="6"/>
      <c r="G1" s="6" t="s">
        <v>9</v>
      </c>
      <c r="H1" s="6" t="s">
        <v>10</v>
      </c>
      <c r="I1" s="6" t="s">
        <v>11</v>
      </c>
      <c r="J1" s="6" t="s">
        <v>12</v>
      </c>
      <c r="K1" s="87"/>
    </row>
    <row r="2" spans="1:11" x14ac:dyDescent="0.2">
      <c r="G2" s="7">
        <v>5</v>
      </c>
      <c r="H2" s="7">
        <v>2</v>
      </c>
      <c r="I2" s="7">
        <v>2</v>
      </c>
      <c r="J2" s="7">
        <v>2</v>
      </c>
    </row>
    <row r="3" spans="1:11" x14ac:dyDescent="0.2">
      <c r="G3" s="7">
        <v>6</v>
      </c>
      <c r="H3" s="7">
        <v>6</v>
      </c>
      <c r="I3" s="7">
        <v>1</v>
      </c>
      <c r="J3" s="7">
        <v>1</v>
      </c>
    </row>
    <row r="4" spans="1:11" x14ac:dyDescent="0.2">
      <c r="G4" s="7">
        <v>7</v>
      </c>
      <c r="H4" s="7">
        <v>7</v>
      </c>
      <c r="I4" s="7">
        <v>5</v>
      </c>
      <c r="J4" s="7">
        <v>4</v>
      </c>
    </row>
    <row r="5" spans="1:11" x14ac:dyDescent="0.2">
      <c r="G5" s="7">
        <v>6</v>
      </c>
      <c r="H5" s="7">
        <v>4</v>
      </c>
      <c r="I5" s="7">
        <v>2</v>
      </c>
      <c r="J5" s="7">
        <v>2</v>
      </c>
    </row>
    <row r="6" spans="1:11" x14ac:dyDescent="0.2">
      <c r="G6" s="7">
        <v>6</v>
      </c>
      <c r="H6" s="7">
        <v>4</v>
      </c>
      <c r="I6" s="7">
        <v>4</v>
      </c>
      <c r="J6" s="7">
        <v>2</v>
      </c>
    </row>
    <row r="7" spans="1:11" x14ac:dyDescent="0.2">
      <c r="G7" s="7">
        <v>6</v>
      </c>
      <c r="H7" s="7">
        <v>4</v>
      </c>
      <c r="I7" s="7">
        <v>4</v>
      </c>
      <c r="J7" s="7">
        <v>2</v>
      </c>
    </row>
    <row r="8" spans="1:11" x14ac:dyDescent="0.2">
      <c r="G8" s="7">
        <v>6</v>
      </c>
      <c r="H8" s="7">
        <v>1</v>
      </c>
      <c r="I8" s="7">
        <v>1</v>
      </c>
      <c r="J8" s="7">
        <v>1</v>
      </c>
    </row>
    <row r="9" spans="1:11" x14ac:dyDescent="0.2">
      <c r="G9" s="7">
        <v>6</v>
      </c>
      <c r="H9" s="7">
        <v>2</v>
      </c>
      <c r="I9" s="7">
        <v>4</v>
      </c>
      <c r="J9" s="7">
        <v>1</v>
      </c>
    </row>
    <row r="10" spans="1:11" x14ac:dyDescent="0.2">
      <c r="G10" s="7">
        <v>3</v>
      </c>
      <c r="H10" s="7">
        <v>4</v>
      </c>
      <c r="I10" s="7">
        <v>3</v>
      </c>
      <c r="J10" s="7">
        <v>3</v>
      </c>
    </row>
    <row r="11" spans="1:11" x14ac:dyDescent="0.2">
      <c r="G11" s="7">
        <v>6</v>
      </c>
      <c r="H11" s="7">
        <v>4</v>
      </c>
      <c r="I11" s="7">
        <v>5</v>
      </c>
      <c r="J11" s="7">
        <v>3</v>
      </c>
    </row>
    <row r="12" spans="1:11" x14ac:dyDescent="0.2">
      <c r="G12" s="7">
        <v>6</v>
      </c>
      <c r="H12" s="7">
        <v>4</v>
      </c>
      <c r="I12" s="7">
        <v>3</v>
      </c>
      <c r="J12" s="7">
        <v>2</v>
      </c>
    </row>
    <row r="13" spans="1:11" x14ac:dyDescent="0.2">
      <c r="G13" s="7">
        <v>6</v>
      </c>
      <c r="H13" s="7">
        <v>4</v>
      </c>
      <c r="I13" s="7">
        <v>7</v>
      </c>
      <c r="J13" s="7">
        <v>7</v>
      </c>
    </row>
    <row r="14" spans="1:11" x14ac:dyDescent="0.2">
      <c r="G14" s="7">
        <v>5</v>
      </c>
      <c r="H14" s="7">
        <v>4</v>
      </c>
      <c r="I14" s="7">
        <v>4</v>
      </c>
      <c r="J14" s="7">
        <v>3</v>
      </c>
    </row>
    <row r="15" spans="1:11" x14ac:dyDescent="0.2">
      <c r="G15" s="7">
        <v>6</v>
      </c>
      <c r="H15" s="7">
        <v>3</v>
      </c>
      <c r="I15" s="7">
        <v>2</v>
      </c>
      <c r="J15" s="7">
        <v>1</v>
      </c>
    </row>
    <row r="16" spans="1:11" x14ac:dyDescent="0.2">
      <c r="G16" s="7">
        <v>6</v>
      </c>
      <c r="H16" s="7">
        <v>6</v>
      </c>
      <c r="I16" s="7">
        <v>1</v>
      </c>
      <c r="J16" s="7">
        <v>1</v>
      </c>
    </row>
    <row r="19" spans="1:16" ht="32" x14ac:dyDescent="0.2">
      <c r="A19" s="86" t="s">
        <v>193</v>
      </c>
      <c r="B19" s="6"/>
      <c r="C19" s="6"/>
      <c r="D19" s="6"/>
      <c r="E19" s="6"/>
      <c r="F19" s="6"/>
      <c r="G19" s="6" t="s">
        <v>34</v>
      </c>
      <c r="H19" s="6" t="s">
        <v>35</v>
      </c>
      <c r="I19" s="6" t="s">
        <v>36</v>
      </c>
      <c r="J19" s="6" t="s">
        <v>37</v>
      </c>
      <c r="K19" s="6" t="s">
        <v>38</v>
      </c>
      <c r="L19" s="6" t="s">
        <v>55</v>
      </c>
      <c r="M19" s="6" t="s">
        <v>56</v>
      </c>
      <c r="N19" s="6" t="s">
        <v>57</v>
      </c>
      <c r="O19" s="6" t="s">
        <v>58</v>
      </c>
      <c r="P19" s="6" t="s">
        <v>59</v>
      </c>
    </row>
    <row r="20" spans="1:16" x14ac:dyDescent="0.2">
      <c r="G20" s="7">
        <v>5</v>
      </c>
      <c r="H20" s="7">
        <v>3</v>
      </c>
      <c r="I20" s="7">
        <v>4</v>
      </c>
      <c r="J20" s="7">
        <v>3</v>
      </c>
      <c r="K20" s="7">
        <v>3</v>
      </c>
      <c r="L20" s="7">
        <v>3</v>
      </c>
      <c r="M20" s="7">
        <v>5</v>
      </c>
      <c r="N20" s="7">
        <v>7</v>
      </c>
      <c r="O20" s="7">
        <v>7</v>
      </c>
      <c r="P20" s="7">
        <v>7</v>
      </c>
    </row>
    <row r="21" spans="1:16" x14ac:dyDescent="0.2">
      <c r="A21" s="7"/>
      <c r="B21" s="7"/>
      <c r="C21" s="7"/>
      <c r="D21" s="7"/>
      <c r="G21" s="7">
        <v>7</v>
      </c>
      <c r="H21" s="7">
        <v>3</v>
      </c>
      <c r="I21" s="7">
        <v>4</v>
      </c>
      <c r="J21" s="7">
        <v>4</v>
      </c>
      <c r="K21" s="7">
        <v>4</v>
      </c>
      <c r="L21" s="7">
        <v>5</v>
      </c>
      <c r="M21" s="7">
        <v>5</v>
      </c>
      <c r="N21" s="7">
        <v>5</v>
      </c>
      <c r="O21" s="7">
        <v>3</v>
      </c>
      <c r="P21" s="7">
        <v>5</v>
      </c>
    </row>
    <row r="22" spans="1:16" x14ac:dyDescent="0.2">
      <c r="A22" s="7"/>
      <c r="B22" s="7"/>
      <c r="C22" s="7"/>
      <c r="D22" s="7"/>
      <c r="G22" s="7">
        <v>7</v>
      </c>
      <c r="H22" s="7">
        <v>7</v>
      </c>
      <c r="I22" s="7">
        <v>7</v>
      </c>
      <c r="J22" s="7">
        <v>7</v>
      </c>
      <c r="K22" s="7">
        <v>7</v>
      </c>
      <c r="L22" s="7">
        <v>5</v>
      </c>
      <c r="M22" s="7">
        <v>5</v>
      </c>
      <c r="N22" s="7">
        <v>5</v>
      </c>
      <c r="O22" s="7">
        <v>5</v>
      </c>
      <c r="P22" s="7">
        <v>5</v>
      </c>
    </row>
    <row r="23" spans="1:16" ht="16" x14ac:dyDescent="0.2">
      <c r="A23" s="7"/>
      <c r="B23" s="7"/>
      <c r="C23" s="7"/>
      <c r="D23" s="7"/>
      <c r="G23" s="7">
        <v>2</v>
      </c>
      <c r="H23" s="7">
        <v>4</v>
      </c>
      <c r="I23" s="7">
        <v>4</v>
      </c>
      <c r="J23" s="8" t="s">
        <v>65</v>
      </c>
      <c r="K23" s="7">
        <v>4</v>
      </c>
      <c r="L23" s="7">
        <v>6</v>
      </c>
      <c r="M23" s="7">
        <v>2</v>
      </c>
      <c r="N23" s="7">
        <v>6</v>
      </c>
      <c r="O23" s="7">
        <v>6</v>
      </c>
      <c r="P23" s="7">
        <v>3</v>
      </c>
    </row>
    <row r="24" spans="1:16" x14ac:dyDescent="0.2">
      <c r="A24" s="7"/>
      <c r="B24" s="7"/>
      <c r="C24" s="7"/>
      <c r="D24" s="7"/>
      <c r="G24" s="7">
        <v>5</v>
      </c>
      <c r="H24" s="7">
        <v>3</v>
      </c>
      <c r="I24" s="7">
        <v>2</v>
      </c>
      <c r="J24" s="7">
        <v>3</v>
      </c>
      <c r="K24" s="7">
        <v>2</v>
      </c>
      <c r="L24" s="7">
        <v>6</v>
      </c>
      <c r="M24" s="7">
        <v>5</v>
      </c>
      <c r="N24" s="7">
        <v>6</v>
      </c>
      <c r="O24" s="7">
        <v>6</v>
      </c>
      <c r="P24" s="7">
        <v>2</v>
      </c>
    </row>
    <row r="25" spans="1:16" x14ac:dyDescent="0.2">
      <c r="A25" s="7"/>
      <c r="B25" s="7"/>
      <c r="C25" s="7"/>
      <c r="D25" s="7"/>
      <c r="G25" s="7">
        <v>6</v>
      </c>
      <c r="H25" s="7">
        <v>5</v>
      </c>
      <c r="I25" s="7">
        <v>6</v>
      </c>
      <c r="J25" s="7">
        <v>3</v>
      </c>
      <c r="K25" s="7">
        <v>6</v>
      </c>
      <c r="L25" s="7">
        <v>4</v>
      </c>
      <c r="M25" s="7">
        <v>4</v>
      </c>
      <c r="N25" s="7">
        <v>4</v>
      </c>
      <c r="O25" s="7">
        <v>4</v>
      </c>
      <c r="P25" s="7">
        <v>3</v>
      </c>
    </row>
    <row r="26" spans="1:16" x14ac:dyDescent="0.2">
      <c r="A26" s="7"/>
      <c r="B26" s="7"/>
      <c r="C26" s="7"/>
      <c r="D26" s="7"/>
      <c r="G26" s="7">
        <v>7</v>
      </c>
      <c r="H26" s="7">
        <v>7</v>
      </c>
      <c r="I26" s="7">
        <v>7</v>
      </c>
      <c r="J26" s="7">
        <v>7</v>
      </c>
      <c r="K26" s="7">
        <v>7</v>
      </c>
      <c r="L26" s="7"/>
      <c r="M26" s="7"/>
      <c r="N26" s="7"/>
      <c r="O26" s="7"/>
      <c r="P26" s="7"/>
    </row>
    <row r="27" spans="1:16" ht="16" x14ac:dyDescent="0.2">
      <c r="G27" s="7">
        <v>2</v>
      </c>
      <c r="H27" s="7">
        <v>5</v>
      </c>
      <c r="I27" s="7">
        <v>3</v>
      </c>
      <c r="J27" s="7">
        <v>5</v>
      </c>
      <c r="K27" s="7">
        <v>4</v>
      </c>
      <c r="L27" s="8" t="s">
        <v>65</v>
      </c>
      <c r="M27" s="8" t="s">
        <v>65</v>
      </c>
      <c r="N27" s="8" t="s">
        <v>65</v>
      </c>
      <c r="O27" s="8" t="s">
        <v>65</v>
      </c>
      <c r="P27" s="8" t="s">
        <v>65</v>
      </c>
    </row>
    <row r="28" spans="1:16" ht="16" x14ac:dyDescent="0.2">
      <c r="G28" s="8" t="s">
        <v>65</v>
      </c>
      <c r="H28" s="8" t="s">
        <v>65</v>
      </c>
      <c r="I28" s="8" t="s">
        <v>65</v>
      </c>
      <c r="J28" s="8" t="s">
        <v>65</v>
      </c>
      <c r="K28" s="8" t="s">
        <v>65</v>
      </c>
      <c r="L28" s="8" t="s">
        <v>65</v>
      </c>
      <c r="M28" s="8" t="s">
        <v>65</v>
      </c>
      <c r="N28" s="8" t="s">
        <v>65</v>
      </c>
      <c r="O28" s="8" t="s">
        <v>65</v>
      </c>
      <c r="P28" s="8" t="s">
        <v>65</v>
      </c>
    </row>
    <row r="29" spans="1:16" ht="16" x14ac:dyDescent="0.2">
      <c r="G29" s="8" t="s">
        <v>65</v>
      </c>
      <c r="H29" s="8" t="s">
        <v>65</v>
      </c>
      <c r="I29" s="8" t="s">
        <v>65</v>
      </c>
      <c r="J29" s="8" t="s">
        <v>65</v>
      </c>
      <c r="K29" s="8" t="s">
        <v>65</v>
      </c>
      <c r="L29" s="8" t="s">
        <v>65</v>
      </c>
      <c r="M29" s="8" t="s">
        <v>65</v>
      </c>
      <c r="N29" s="8" t="s">
        <v>65</v>
      </c>
      <c r="O29" s="8" t="s">
        <v>65</v>
      </c>
      <c r="P29" s="8" t="s">
        <v>65</v>
      </c>
    </row>
    <row r="30" spans="1:16" ht="16" x14ac:dyDescent="0.2">
      <c r="G30" s="8" t="s">
        <v>65</v>
      </c>
      <c r="H30" s="8" t="s">
        <v>65</v>
      </c>
      <c r="I30" s="8" t="s">
        <v>65</v>
      </c>
      <c r="J30" s="8" t="s">
        <v>65</v>
      </c>
      <c r="K30" s="8" t="s">
        <v>65</v>
      </c>
      <c r="L30" s="8" t="s">
        <v>65</v>
      </c>
      <c r="M30" s="8" t="s">
        <v>65</v>
      </c>
      <c r="N30" s="8" t="s">
        <v>65</v>
      </c>
      <c r="O30" s="8" t="s">
        <v>65</v>
      </c>
      <c r="P30" s="8" t="s">
        <v>65</v>
      </c>
    </row>
    <row r="31" spans="1:16" ht="16" x14ac:dyDescent="0.2">
      <c r="G31" s="8" t="s">
        <v>65</v>
      </c>
      <c r="H31" s="8" t="s">
        <v>65</v>
      </c>
      <c r="I31" s="8" t="s">
        <v>65</v>
      </c>
      <c r="J31" s="8" t="s">
        <v>65</v>
      </c>
      <c r="K31" s="8" t="s">
        <v>65</v>
      </c>
      <c r="L31" s="8" t="s">
        <v>65</v>
      </c>
      <c r="M31" s="8" t="s">
        <v>65</v>
      </c>
      <c r="N31" s="8" t="s">
        <v>65</v>
      </c>
      <c r="O31" s="8" t="s">
        <v>65</v>
      </c>
      <c r="P31" s="8" t="s">
        <v>65</v>
      </c>
    </row>
    <row r="32" spans="1:16" ht="16" x14ac:dyDescent="0.2">
      <c r="G32" s="8" t="s">
        <v>65</v>
      </c>
      <c r="H32" s="8" t="s">
        <v>65</v>
      </c>
      <c r="I32" s="8" t="s">
        <v>65</v>
      </c>
      <c r="J32" s="8" t="s">
        <v>65</v>
      </c>
      <c r="K32" s="8" t="s">
        <v>65</v>
      </c>
      <c r="L32" s="8" t="s">
        <v>65</v>
      </c>
      <c r="M32" s="8" t="s">
        <v>65</v>
      </c>
      <c r="N32" s="8" t="s">
        <v>65</v>
      </c>
      <c r="O32" s="8" t="s">
        <v>65</v>
      </c>
      <c r="P32" s="8" t="s">
        <v>65</v>
      </c>
    </row>
    <row r="33" spans="7:16" ht="16" x14ac:dyDescent="0.2">
      <c r="G33" s="8" t="s">
        <v>65</v>
      </c>
      <c r="H33" s="8" t="s">
        <v>65</v>
      </c>
      <c r="I33" s="8" t="s">
        <v>65</v>
      </c>
      <c r="J33" s="8" t="s">
        <v>65</v>
      </c>
      <c r="K33" s="8" t="s">
        <v>65</v>
      </c>
      <c r="L33" s="8" t="s">
        <v>65</v>
      </c>
      <c r="M33" s="8" t="s">
        <v>65</v>
      </c>
      <c r="N33" s="8" t="s">
        <v>65</v>
      </c>
      <c r="O33" s="8" t="s">
        <v>65</v>
      </c>
      <c r="P33" s="8" t="s">
        <v>65</v>
      </c>
    </row>
    <row r="34" spans="7:16" ht="16" x14ac:dyDescent="0.2">
      <c r="G34" s="8" t="s">
        <v>65</v>
      </c>
      <c r="H34" s="8" t="s">
        <v>65</v>
      </c>
      <c r="I34" s="8" t="s">
        <v>65</v>
      </c>
      <c r="J34" s="8" t="s">
        <v>65</v>
      </c>
      <c r="K34" s="8" t="s">
        <v>65</v>
      </c>
      <c r="L34" s="8" t="s">
        <v>65</v>
      </c>
      <c r="M34" s="8" t="s">
        <v>65</v>
      </c>
      <c r="N34" s="8" t="s">
        <v>65</v>
      </c>
      <c r="O34" s="8" t="s">
        <v>65</v>
      </c>
      <c r="P34" s="8" t="s">
        <v>65</v>
      </c>
    </row>
    <row r="35" spans="7:16" ht="16" x14ac:dyDescent="0.2">
      <c r="G35" s="8" t="s">
        <v>65</v>
      </c>
      <c r="H35" s="8" t="s">
        <v>65</v>
      </c>
      <c r="I35" s="8" t="s">
        <v>65</v>
      </c>
      <c r="J35" s="8" t="s">
        <v>65</v>
      </c>
      <c r="K35" s="8" t="s">
        <v>65</v>
      </c>
      <c r="L35" s="8" t="s">
        <v>65</v>
      </c>
      <c r="M35" s="8" t="s">
        <v>65</v>
      </c>
      <c r="N35" s="8" t="s">
        <v>65</v>
      </c>
      <c r="O35" s="8" t="s">
        <v>65</v>
      </c>
      <c r="P35" s="8" t="s">
        <v>65</v>
      </c>
    </row>
    <row r="36" spans="7:16" ht="16" x14ac:dyDescent="0.2">
      <c r="G36" s="8" t="s">
        <v>65</v>
      </c>
      <c r="H36" s="8" t="s">
        <v>65</v>
      </c>
      <c r="I36" s="8" t="s">
        <v>65</v>
      </c>
      <c r="J36" s="8" t="s">
        <v>65</v>
      </c>
      <c r="K36" s="8" t="s">
        <v>65</v>
      </c>
      <c r="L36" s="8" t="s">
        <v>65</v>
      </c>
      <c r="M36" s="8" t="s">
        <v>65</v>
      </c>
      <c r="N36" s="8" t="s">
        <v>65</v>
      </c>
      <c r="O36" s="8" t="s">
        <v>65</v>
      </c>
      <c r="P36" s="8" t="s">
        <v>65</v>
      </c>
    </row>
    <row r="37" spans="7:16" ht="16" x14ac:dyDescent="0.2">
      <c r="G37" s="8" t="s">
        <v>65</v>
      </c>
      <c r="H37" s="8" t="s">
        <v>65</v>
      </c>
      <c r="I37" s="8" t="s">
        <v>65</v>
      </c>
      <c r="J37" s="8" t="s">
        <v>65</v>
      </c>
      <c r="K37" s="8" t="s">
        <v>65</v>
      </c>
      <c r="L37" s="8" t="s">
        <v>65</v>
      </c>
      <c r="M37" s="8" t="s">
        <v>65</v>
      </c>
      <c r="N37" s="8" t="s">
        <v>65</v>
      </c>
      <c r="O37" s="8" t="s">
        <v>65</v>
      </c>
      <c r="P37" s="8" t="s">
        <v>65</v>
      </c>
    </row>
    <row r="38" spans="7:16" ht="16" x14ac:dyDescent="0.2">
      <c r="G38" s="8" t="s">
        <v>65</v>
      </c>
      <c r="H38" s="8" t="s">
        <v>65</v>
      </c>
      <c r="I38" s="8" t="s">
        <v>65</v>
      </c>
      <c r="J38" s="8" t="s">
        <v>65</v>
      </c>
      <c r="K38" s="8" t="s">
        <v>65</v>
      </c>
      <c r="L38" s="8" t="s">
        <v>65</v>
      </c>
      <c r="M38" s="8" t="s">
        <v>65</v>
      </c>
      <c r="N38" s="8" t="s">
        <v>65</v>
      </c>
      <c r="O38" s="8" t="s">
        <v>65</v>
      </c>
      <c r="P38" s="8" t="s">
        <v>65</v>
      </c>
    </row>
    <row r="39" spans="7:16" ht="16" x14ac:dyDescent="0.2">
      <c r="G39" s="8" t="s">
        <v>65</v>
      </c>
      <c r="H39" s="8" t="s">
        <v>65</v>
      </c>
      <c r="I39" s="8" t="s">
        <v>65</v>
      </c>
      <c r="J39" s="8" t="s">
        <v>65</v>
      </c>
      <c r="K39" s="8" t="s">
        <v>65</v>
      </c>
      <c r="L39" s="8" t="s">
        <v>65</v>
      </c>
      <c r="M39" s="8" t="s">
        <v>65</v>
      </c>
      <c r="N39" s="8" t="s">
        <v>65</v>
      </c>
      <c r="O39" s="8" t="s">
        <v>65</v>
      </c>
      <c r="P39" s="8" t="s">
        <v>65</v>
      </c>
    </row>
    <row r="40" spans="7:16" ht="16" x14ac:dyDescent="0.2">
      <c r="G40" s="8" t="s">
        <v>65</v>
      </c>
      <c r="H40" s="8" t="s">
        <v>65</v>
      </c>
      <c r="I40" s="8" t="s">
        <v>65</v>
      </c>
      <c r="J40" s="8" t="s">
        <v>65</v>
      </c>
      <c r="K40" s="8" t="s">
        <v>65</v>
      </c>
      <c r="L40" s="8" t="s">
        <v>65</v>
      </c>
      <c r="M40" s="8" t="s">
        <v>65</v>
      </c>
      <c r="N40" s="8" t="s">
        <v>65</v>
      </c>
      <c r="O40" s="8" t="s">
        <v>65</v>
      </c>
      <c r="P40" s="8" t="s">
        <v>65</v>
      </c>
    </row>
    <row r="41" spans="7:16" ht="16" x14ac:dyDescent="0.2">
      <c r="G41" s="8" t="s">
        <v>65</v>
      </c>
      <c r="H41" s="8" t="s">
        <v>65</v>
      </c>
      <c r="I41" s="8" t="s">
        <v>65</v>
      </c>
      <c r="J41" s="8" t="s">
        <v>65</v>
      </c>
      <c r="K41" s="8" t="s">
        <v>65</v>
      </c>
      <c r="L41" s="8" t="s">
        <v>65</v>
      </c>
      <c r="M41" s="8" t="s">
        <v>65</v>
      </c>
      <c r="N41" s="8" t="s">
        <v>65</v>
      </c>
      <c r="O41" s="8" t="s">
        <v>65</v>
      </c>
      <c r="P41" s="8" t="s">
        <v>65</v>
      </c>
    </row>
    <row r="42" spans="7:16" ht="16" x14ac:dyDescent="0.2">
      <c r="G42" s="8" t="s">
        <v>65</v>
      </c>
      <c r="H42" s="8" t="s">
        <v>65</v>
      </c>
      <c r="I42" s="8" t="s">
        <v>65</v>
      </c>
      <c r="J42" s="8" t="s">
        <v>65</v>
      </c>
      <c r="K42" s="8" t="s">
        <v>65</v>
      </c>
      <c r="L42" s="8" t="s">
        <v>65</v>
      </c>
      <c r="M42" s="8" t="s">
        <v>65</v>
      </c>
      <c r="N42" s="8" t="s">
        <v>65</v>
      </c>
      <c r="O42" s="8" t="s">
        <v>65</v>
      </c>
      <c r="P42" s="8" t="s">
        <v>65</v>
      </c>
    </row>
    <row r="43" spans="7:16" ht="16" x14ac:dyDescent="0.2">
      <c r="L43" s="8" t="s">
        <v>65</v>
      </c>
      <c r="M43" s="8" t="s">
        <v>65</v>
      </c>
      <c r="N43" s="8" t="s">
        <v>65</v>
      </c>
      <c r="O43" s="8" t="s">
        <v>65</v>
      </c>
      <c r="P43" s="8" t="s">
        <v>65</v>
      </c>
    </row>
    <row r="44" spans="7:16" ht="16" x14ac:dyDescent="0.2">
      <c r="L44" s="8" t="s">
        <v>65</v>
      </c>
      <c r="M44" s="8" t="s">
        <v>65</v>
      </c>
      <c r="N44" s="8" t="s">
        <v>65</v>
      </c>
      <c r="O44" s="8" t="s">
        <v>65</v>
      </c>
      <c r="P44" s="8" t="s">
        <v>65</v>
      </c>
    </row>
    <row r="45" spans="7:16" ht="16" x14ac:dyDescent="0.2">
      <c r="L45" s="8" t="s">
        <v>65</v>
      </c>
      <c r="M45" s="8" t="s">
        <v>65</v>
      </c>
      <c r="N45" s="8" t="s">
        <v>65</v>
      </c>
      <c r="O45" s="8" t="s">
        <v>65</v>
      </c>
      <c r="P45" s="8" t="s">
        <v>65</v>
      </c>
    </row>
    <row r="46" spans="7:16" x14ac:dyDescent="0.2">
      <c r="L46" s="7"/>
      <c r="M46" s="7"/>
      <c r="N46" s="7"/>
      <c r="O46" s="7"/>
      <c r="P46" s="7"/>
    </row>
    <row r="47" spans="7:16" x14ac:dyDescent="0.2">
      <c r="L47" s="7"/>
      <c r="M47" s="7"/>
      <c r="N47" s="7"/>
      <c r="O47" s="7"/>
      <c r="P47" s="7"/>
    </row>
    <row r="48" spans="7:16" x14ac:dyDescent="0.2">
      <c r="L48" s="8"/>
      <c r="M48" s="8"/>
      <c r="N48" s="8"/>
      <c r="O48" s="8"/>
      <c r="P48" s="8"/>
    </row>
    <row r="49" spans="12:16" x14ac:dyDescent="0.2">
      <c r="L49" s="7"/>
      <c r="M49" s="7"/>
      <c r="N49" s="7"/>
      <c r="O49" s="7"/>
      <c r="P49" s="7"/>
    </row>
    <row r="50" spans="12:16" ht="16" x14ac:dyDescent="0.2">
      <c r="L50" s="8" t="s">
        <v>65</v>
      </c>
      <c r="M50" s="8" t="s">
        <v>65</v>
      </c>
      <c r="N50" s="8" t="s">
        <v>65</v>
      </c>
      <c r="O50" s="8" t="s">
        <v>65</v>
      </c>
      <c r="P50" s="8" t="s">
        <v>65</v>
      </c>
    </row>
    <row r="51" spans="12:16" ht="16" x14ac:dyDescent="0.2">
      <c r="L51" s="8" t="s">
        <v>65</v>
      </c>
      <c r="M51" s="8" t="s">
        <v>65</v>
      </c>
      <c r="N51" s="8" t="s">
        <v>65</v>
      </c>
      <c r="O51" s="8" t="s">
        <v>65</v>
      </c>
      <c r="P51" s="8" t="s">
        <v>65</v>
      </c>
    </row>
    <row r="52" spans="12:16" ht="16" x14ac:dyDescent="0.2">
      <c r="L52" s="8" t="s">
        <v>65</v>
      </c>
      <c r="M52" s="8" t="s">
        <v>65</v>
      </c>
      <c r="N52" s="8" t="s">
        <v>65</v>
      </c>
      <c r="O52" s="8" t="s">
        <v>65</v>
      </c>
      <c r="P52" s="8" t="s">
        <v>65</v>
      </c>
    </row>
    <row r="53" spans="12:16" ht="16" x14ac:dyDescent="0.2">
      <c r="L53" s="8" t="s">
        <v>65</v>
      </c>
      <c r="M53" s="8" t="s">
        <v>65</v>
      </c>
      <c r="N53" s="8" t="s">
        <v>65</v>
      </c>
      <c r="O53" s="8" t="s">
        <v>65</v>
      </c>
      <c r="P53" s="8" t="s">
        <v>65</v>
      </c>
    </row>
    <row r="54" spans="12:16" ht="16" x14ac:dyDescent="0.2">
      <c r="L54" s="8" t="s">
        <v>65</v>
      </c>
      <c r="M54" s="8" t="s">
        <v>65</v>
      </c>
      <c r="N54" s="8" t="s">
        <v>65</v>
      </c>
      <c r="O54" s="8" t="s">
        <v>65</v>
      </c>
      <c r="P54" s="8" t="s">
        <v>65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Data Dictionary</vt:lpstr>
      <vt:lpstr>Data Analysis + Desc Stats</vt:lpstr>
      <vt:lpstr>Additional Desc Stats</vt:lpstr>
      <vt:lpstr>t-test for Unequal Variances</vt:lpstr>
      <vt:lpstr>Visuals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Kaeden Stander</cp:lastModifiedBy>
  <cp:revision/>
  <dcterms:created xsi:type="dcterms:W3CDTF">2025-11-30T18:13:34Z</dcterms:created>
  <dcterms:modified xsi:type="dcterms:W3CDTF">2025-12-02T22:45:47Z</dcterms:modified>
  <cp:category/>
  <cp:contentStatus/>
</cp:coreProperties>
</file>